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autoCompressPictures="0" defaultThemeVersion="124226"/>
  <mc:AlternateContent xmlns:mc="http://schemas.openxmlformats.org/markup-compatibility/2006">
    <mc:Choice Requires="x15">
      <x15ac:absPath xmlns:x15ac="http://schemas.microsoft.com/office/spreadsheetml/2010/11/ac" url="C:\Users\CARLOS JULIO\Downloads\"/>
    </mc:Choice>
  </mc:AlternateContent>
  <bookViews>
    <workbookView xWindow="0" yWindow="0" windowWidth="20490" windowHeight="7350" activeTab="1"/>
  </bookViews>
  <sheets>
    <sheet name="VERIFICACION FINANCIERA" sheetId="66" r:id="rId1"/>
    <sheet name="VERIFICACION JURIDICA" sheetId="65" r:id="rId2"/>
    <sheet name="VERIFICACION TECNICA" sheetId="57" r:id="rId3"/>
    <sheet name="VTE" sheetId="33" r:id="rId4"/>
    <sheet name="CORREC. ARITM." sheetId="56" state="hidden" r:id="rId5"/>
  </sheets>
  <externalReferences>
    <externalReference r:id="rId6"/>
    <externalReference r:id="rId7"/>
    <externalReference r:id="rId8"/>
    <externalReference r:id="rId9"/>
    <externalReference r:id="rId10"/>
  </externalReferences>
  <definedNames>
    <definedName name="_Toc212325127" localSheetId="1">'VERIFICACION JURIDICA'!#REF!</definedName>
    <definedName name="_xlnm.Print_Area" localSheetId="0">'VERIFICACION FINANCIERA'!$A$1:$F$32</definedName>
    <definedName name="_xlnm.Print_Area" localSheetId="1">'VERIFICACION JURIDICA'!$A$1:$F$39</definedName>
    <definedName name="_xlnm.Print_Area" localSheetId="2">'VERIFICACION TECNICA'!$A$1:$F$54</definedName>
    <definedName name="ELECTRICA" localSheetId="1">'[1]3.PRESUP. ELECTRICO'!$A$4:$G$212</definedName>
    <definedName name="ELECTRICA">'[2]3.PRESUP. ELECTRICO'!$A$4:$G$212</definedName>
    <definedName name="Export" localSheetId="4" hidden="1">{"'Hoja1'!$A$1:$I$70"}</definedName>
    <definedName name="Export" localSheetId="0" hidden="1">{"'Hoja1'!$A$1:$I$70"}</definedName>
    <definedName name="Export" localSheetId="1" hidden="1">{"'Hoja1'!$A$1:$I$70"}</definedName>
    <definedName name="Export" localSheetId="2" hidden="1">{"'Hoja1'!$A$1:$I$70"}</definedName>
    <definedName name="Export" hidden="1">{"'Hoja1'!$A$1:$I$70"}</definedName>
    <definedName name="formula" localSheetId="4">'[3]VERIFICACION TECNICA'!$A$34:$B$37</definedName>
    <definedName name="formula" localSheetId="0">#REF!</definedName>
    <definedName name="formula" localSheetId="2">'VERIFICACION TECNICA'!#REF!</definedName>
    <definedName name="formula">#REF!</definedName>
    <definedName name="HTML_CodePage" hidden="1">1252</definedName>
    <definedName name="HTML_Control" localSheetId="4" hidden="1">{"'Hoja1'!$A$1:$I$70"}</definedName>
    <definedName name="HTML_Control" localSheetId="0" hidden="1">{"'Hoja1'!$A$1:$I$70"}</definedName>
    <definedName name="HTML_Control" localSheetId="1" hidden="1">{"'Hoja1'!$A$1:$I$70"}</definedName>
    <definedName name="HTML_Control" localSheetId="2" hidden="1">{"'Hoja1'!$A$1:$I$70"}</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OBRA_CIVIL" localSheetId="1">'[1]2.PRESUPUESTO OBRA CIVIL'!$A$4:$G$224</definedName>
    <definedName name="OBRA_CIVIL">'[2]2.PRESUPUESTO OBRA CIVIL'!$A$4:$G$224</definedName>
    <definedName name="PROGRAMA" localSheetId="1">'[4]Planes Validar'!$B$2:$B$7</definedName>
    <definedName name="PROGRAMA">'[5]Planes Validar'!$B$2:$B$7</definedName>
    <definedName name="SELECCION" localSheetId="1">[4]Soluciones!$B$7</definedName>
    <definedName name="SELECCION">[5]Soluciones!$B$7</definedName>
    <definedName name="_xlnm.Print_Titles" localSheetId="0">'VERIFICACION FINANCIERA'!$A:$B,'VERIFICACION FINANCIERA'!$1:$11</definedName>
    <definedName name="_xlnm.Print_Titles" localSheetId="1">'VERIFICACION JURIDICA'!$A:$B,'VERIFICACION JURIDICA'!$1:$10</definedName>
    <definedName name="_xlnm.Print_Titles" localSheetId="2">'VERIFICACION TECNICA'!$A:$B,'VERIFICACION TECNICA'!$1:$11</definedName>
  </definedNames>
  <calcPr calcId="162913"/>
  <extLst>
    <ext xmlns:mx="http://schemas.microsoft.com/office/mac/excel/2008/main" uri="{7523E5D3-25F3-A5E0-1632-64F254C22452}">
      <mx:ArchID Flags="2"/>
    </ext>
  </extLst>
</workbook>
</file>

<file path=xl/calcChain.xml><?xml version="1.0" encoding="utf-8"?>
<calcChain xmlns="http://schemas.openxmlformats.org/spreadsheetml/2006/main">
  <c r="G3" i="33" l="1"/>
  <c r="K3" i="33" l="1"/>
  <c r="K51" i="33" l="1"/>
  <c r="L51" i="33" s="1"/>
  <c r="K39" i="33"/>
  <c r="L39" i="33" s="1"/>
  <c r="K27" i="33"/>
  <c r="G51" i="33"/>
  <c r="G39" i="33"/>
  <c r="H39" i="33" s="1"/>
  <c r="G27" i="33"/>
  <c r="H27" i="33" l="1"/>
  <c r="G12" i="33"/>
  <c r="H51" i="33"/>
  <c r="G13" i="33"/>
  <c r="L27" i="33"/>
  <c r="K8" i="33"/>
  <c r="K12" i="33"/>
  <c r="H11" i="56"/>
  <c r="I11" i="56"/>
  <c r="K11" i="56"/>
  <c r="L11" i="56"/>
  <c r="N11" i="56"/>
  <c r="O11" i="56"/>
  <c r="Q11" i="56"/>
  <c r="R11" i="56"/>
  <c r="T11" i="56"/>
  <c r="U11" i="56"/>
  <c r="W11" i="56"/>
  <c r="X11" i="56"/>
  <c r="H12" i="56"/>
  <c r="I12" i="56"/>
  <c r="K12" i="56"/>
  <c r="L12" i="56"/>
  <c r="N12" i="56"/>
  <c r="O12" i="56"/>
  <c r="Q12" i="56"/>
  <c r="R12" i="56"/>
  <c r="T12" i="56"/>
  <c r="U12" i="56"/>
  <c r="W12" i="56"/>
  <c r="X12" i="56"/>
  <c r="H13" i="56"/>
  <c r="I13" i="56"/>
  <c r="K13" i="56"/>
  <c r="L13" i="56"/>
  <c r="N13" i="56"/>
  <c r="O13" i="56"/>
  <c r="Q13" i="56"/>
  <c r="R13" i="56"/>
  <c r="T13" i="56"/>
  <c r="U13" i="56"/>
  <c r="W13" i="56"/>
  <c r="X13" i="56"/>
  <c r="H14" i="56"/>
  <c r="I14" i="56"/>
  <c r="K14" i="56"/>
  <c r="L14" i="56"/>
  <c r="N14" i="56"/>
  <c r="O14" i="56"/>
  <c r="Q14" i="56"/>
  <c r="R14" i="56"/>
  <c r="T14" i="56"/>
  <c r="U14" i="56"/>
  <c r="W14" i="56"/>
  <c r="X14" i="56"/>
  <c r="H15" i="56"/>
  <c r="I15" i="56"/>
  <c r="K15" i="56"/>
  <c r="L15" i="56"/>
  <c r="N15" i="56"/>
  <c r="O15" i="56"/>
  <c r="Q15" i="56"/>
  <c r="R15" i="56"/>
  <c r="T15" i="56"/>
  <c r="U15" i="56"/>
  <c r="W15" i="56"/>
  <c r="X15" i="56"/>
  <c r="H16" i="56"/>
  <c r="I16" i="56"/>
  <c r="K16" i="56"/>
  <c r="L16" i="56"/>
  <c r="N16" i="56"/>
  <c r="O16" i="56"/>
  <c r="Q16" i="56"/>
  <c r="R16" i="56"/>
  <c r="T16" i="56"/>
  <c r="U16" i="56"/>
  <c r="W16" i="56"/>
  <c r="X16" i="56"/>
  <c r="H17" i="56"/>
  <c r="I17" i="56"/>
  <c r="K17" i="56"/>
  <c r="L17" i="56"/>
  <c r="N17" i="56"/>
  <c r="O17" i="56"/>
  <c r="Q17" i="56"/>
  <c r="R17" i="56"/>
  <c r="T17" i="56"/>
  <c r="U17" i="56"/>
  <c r="W17" i="56"/>
  <c r="X17" i="56"/>
  <c r="H18" i="56"/>
  <c r="I18" i="56"/>
  <c r="K18" i="56"/>
  <c r="L18" i="56"/>
  <c r="N18" i="56"/>
  <c r="O18" i="56"/>
  <c r="Q18" i="56"/>
  <c r="R18" i="56"/>
  <c r="T18" i="56"/>
  <c r="U18" i="56"/>
  <c r="W18" i="56"/>
  <c r="X18" i="56"/>
  <c r="H19" i="56"/>
  <c r="I19" i="56"/>
  <c r="K19" i="56"/>
  <c r="L19" i="56"/>
  <c r="N19" i="56"/>
  <c r="O19" i="56"/>
  <c r="Q19" i="56"/>
  <c r="R19" i="56"/>
  <c r="T19" i="56"/>
  <c r="U19" i="56"/>
  <c r="W19" i="56"/>
  <c r="X19" i="56"/>
  <c r="H20" i="56"/>
  <c r="I20" i="56"/>
  <c r="K20" i="56"/>
  <c r="L20" i="56"/>
  <c r="N20" i="56"/>
  <c r="O20" i="56"/>
  <c r="Q20" i="56"/>
  <c r="R20" i="56"/>
  <c r="T20" i="56"/>
  <c r="U20" i="56"/>
  <c r="W20" i="56"/>
  <c r="X20" i="56"/>
  <c r="H21" i="56"/>
  <c r="I21" i="56"/>
  <c r="K21" i="56"/>
  <c r="L21" i="56"/>
  <c r="N21" i="56"/>
  <c r="O21" i="56"/>
  <c r="Q21" i="56"/>
  <c r="R21" i="56"/>
  <c r="T21" i="56"/>
  <c r="U21" i="56"/>
  <c r="W21" i="56"/>
  <c r="X21" i="56"/>
  <c r="H22" i="56"/>
  <c r="I22" i="56"/>
  <c r="K22" i="56"/>
  <c r="L22" i="56"/>
  <c r="N22" i="56"/>
  <c r="O22" i="56"/>
  <c r="Q22" i="56"/>
  <c r="R22" i="56"/>
  <c r="T22" i="56"/>
  <c r="U22" i="56"/>
  <c r="W22" i="56"/>
  <c r="X22" i="56"/>
  <c r="H23" i="56"/>
  <c r="I23" i="56"/>
  <c r="K23" i="56"/>
  <c r="L23" i="56"/>
  <c r="N23" i="56"/>
  <c r="O23" i="56"/>
  <c r="Q23" i="56"/>
  <c r="R23" i="56"/>
  <c r="T23" i="56"/>
  <c r="U23" i="56"/>
  <c r="W23" i="56"/>
  <c r="X23" i="56"/>
  <c r="H24" i="56"/>
  <c r="I24" i="56"/>
  <c r="K24" i="56"/>
  <c r="L24" i="56"/>
  <c r="N24" i="56"/>
  <c r="O24" i="56"/>
  <c r="Q24" i="56"/>
  <c r="R24" i="56"/>
  <c r="T24" i="56"/>
  <c r="U24" i="56"/>
  <c r="W24" i="56"/>
  <c r="X24" i="56"/>
  <c r="H25" i="56"/>
  <c r="I25" i="56"/>
  <c r="K25" i="56"/>
  <c r="L25" i="56"/>
  <c r="N25" i="56"/>
  <c r="O25" i="56"/>
  <c r="Q25" i="56"/>
  <c r="R25" i="56"/>
  <c r="T25" i="56"/>
  <c r="U25" i="56"/>
  <c r="W25" i="56"/>
  <c r="X25" i="56"/>
  <c r="H26" i="56"/>
  <c r="I26" i="56"/>
  <c r="K26" i="56"/>
  <c r="L26" i="56"/>
  <c r="N26" i="56"/>
  <c r="O26" i="56"/>
  <c r="Q26" i="56"/>
  <c r="R26" i="56"/>
  <c r="T26" i="56"/>
  <c r="U26" i="56"/>
  <c r="W26" i="56"/>
  <c r="X26" i="56"/>
  <c r="H27" i="56"/>
  <c r="I27" i="56"/>
  <c r="K27" i="56"/>
  <c r="L27" i="56"/>
  <c r="N27" i="56"/>
  <c r="O27" i="56"/>
  <c r="Q27" i="56"/>
  <c r="R27" i="56"/>
  <c r="T27" i="56"/>
  <c r="U27" i="56"/>
  <c r="W27" i="56"/>
  <c r="X27" i="56"/>
  <c r="H28" i="56"/>
  <c r="I28" i="56"/>
  <c r="K28" i="56"/>
  <c r="L28" i="56"/>
  <c r="N28" i="56"/>
  <c r="O28" i="56"/>
  <c r="Q28" i="56"/>
  <c r="R28" i="56"/>
  <c r="T28" i="56"/>
  <c r="U28" i="56"/>
  <c r="W28" i="56"/>
  <c r="X28" i="56"/>
  <c r="H29" i="56"/>
  <c r="I29" i="56"/>
  <c r="K29" i="56"/>
  <c r="L29" i="56"/>
  <c r="N29" i="56"/>
  <c r="O29" i="56"/>
  <c r="Q29" i="56"/>
  <c r="R29" i="56"/>
  <c r="T29" i="56"/>
  <c r="U29" i="56"/>
  <c r="W29" i="56"/>
  <c r="X29" i="56"/>
  <c r="H30" i="56"/>
  <c r="I30" i="56"/>
  <c r="K30" i="56"/>
  <c r="L30" i="56"/>
  <c r="N30" i="56"/>
  <c r="O30" i="56"/>
  <c r="Q30" i="56"/>
  <c r="R30" i="56"/>
  <c r="T30" i="56"/>
  <c r="U30" i="56"/>
  <c r="W30" i="56"/>
  <c r="X30" i="56"/>
  <c r="H31" i="56"/>
  <c r="I31" i="56"/>
  <c r="K31" i="56"/>
  <c r="L31" i="56"/>
  <c r="N31" i="56"/>
  <c r="O31" i="56"/>
  <c r="Q31" i="56"/>
  <c r="R31" i="56"/>
  <c r="T31" i="56"/>
  <c r="U31" i="56"/>
  <c r="W31" i="56"/>
  <c r="X31" i="56"/>
  <c r="H32" i="56"/>
  <c r="I32" i="56"/>
  <c r="K32" i="56"/>
  <c r="L32" i="56"/>
  <c r="N32" i="56"/>
  <c r="O32" i="56"/>
  <c r="Q32" i="56"/>
  <c r="R32" i="56"/>
  <c r="T32" i="56"/>
  <c r="U32" i="56"/>
  <c r="W32" i="56"/>
  <c r="X32" i="56"/>
  <c r="H33" i="56"/>
  <c r="I33" i="56"/>
  <c r="K33" i="56"/>
  <c r="L33" i="56"/>
  <c r="N33" i="56"/>
  <c r="O33" i="56"/>
  <c r="Q33" i="56"/>
  <c r="R33" i="56"/>
  <c r="T33" i="56"/>
  <c r="U33" i="56"/>
  <c r="W33" i="56"/>
  <c r="X33" i="56"/>
  <c r="H34" i="56"/>
  <c r="I34" i="56"/>
  <c r="K34" i="56"/>
  <c r="L34" i="56"/>
  <c r="N34" i="56"/>
  <c r="O34" i="56"/>
  <c r="Q34" i="56"/>
  <c r="R34" i="56"/>
  <c r="T34" i="56"/>
  <c r="U34" i="56"/>
  <c r="W34" i="56"/>
  <c r="X34" i="56"/>
  <c r="H35" i="56"/>
  <c r="I35" i="56"/>
  <c r="K35" i="56"/>
  <c r="L35" i="56"/>
  <c r="N35" i="56"/>
  <c r="O35" i="56"/>
  <c r="Q35" i="56"/>
  <c r="R35" i="56"/>
  <c r="T35" i="56"/>
  <c r="U35" i="56"/>
  <c r="W35" i="56"/>
  <c r="X35" i="56"/>
  <c r="H36" i="56"/>
  <c r="I36" i="56"/>
  <c r="K36" i="56"/>
  <c r="L36" i="56"/>
  <c r="N36" i="56"/>
  <c r="O36" i="56"/>
  <c r="Q36" i="56"/>
  <c r="R36" i="56"/>
  <c r="T36" i="56"/>
  <c r="U36" i="56"/>
  <c r="W36" i="56"/>
  <c r="X36" i="56"/>
  <c r="H37" i="56"/>
  <c r="I37" i="56"/>
  <c r="K37" i="56"/>
  <c r="L37" i="56"/>
  <c r="N37" i="56"/>
  <c r="O37" i="56"/>
  <c r="Q37" i="56"/>
  <c r="R37" i="56"/>
  <c r="T37" i="56"/>
  <c r="U37" i="56"/>
  <c r="W37" i="56"/>
  <c r="X37" i="56"/>
  <c r="H38" i="56"/>
  <c r="I38" i="56"/>
  <c r="K38" i="56"/>
  <c r="L38" i="56"/>
  <c r="N38" i="56"/>
  <c r="O38" i="56"/>
  <c r="Q38" i="56"/>
  <c r="R38" i="56"/>
  <c r="T38" i="56"/>
  <c r="U38" i="56"/>
  <c r="W38" i="56"/>
  <c r="X38" i="56"/>
  <c r="H39" i="56"/>
  <c r="I39" i="56"/>
  <c r="K39" i="56"/>
  <c r="L39" i="56"/>
  <c r="N39" i="56"/>
  <c r="O39" i="56"/>
  <c r="Q39" i="56"/>
  <c r="R39" i="56"/>
  <c r="T39" i="56"/>
  <c r="U39" i="56"/>
  <c r="W39" i="56"/>
  <c r="X39" i="56"/>
  <c r="H40" i="56"/>
  <c r="I40" i="56"/>
  <c r="K40" i="56"/>
  <c r="L40" i="56"/>
  <c r="N40" i="56"/>
  <c r="O40" i="56"/>
  <c r="Q40" i="56"/>
  <c r="R40" i="56"/>
  <c r="T40" i="56"/>
  <c r="U40" i="56"/>
  <c r="W40" i="56"/>
  <c r="X40" i="56"/>
  <c r="H41" i="56"/>
  <c r="I41" i="56"/>
  <c r="K41" i="56"/>
  <c r="L41" i="56"/>
  <c r="N41" i="56"/>
  <c r="O41" i="56"/>
  <c r="Q41" i="56"/>
  <c r="R41" i="56"/>
  <c r="T41" i="56"/>
  <c r="U41" i="56"/>
  <c r="W41" i="56"/>
  <c r="X41" i="56"/>
  <c r="H42" i="56"/>
  <c r="I42" i="56"/>
  <c r="K42" i="56"/>
  <c r="L42" i="56"/>
  <c r="N42" i="56"/>
  <c r="O42" i="56"/>
  <c r="Q42" i="56"/>
  <c r="R42" i="56"/>
  <c r="T42" i="56"/>
  <c r="U42" i="56"/>
  <c r="W42" i="56"/>
  <c r="X42" i="56"/>
  <c r="H43" i="56"/>
  <c r="I43" i="56"/>
  <c r="K43" i="56"/>
  <c r="L43" i="56"/>
  <c r="N43" i="56"/>
  <c r="O43" i="56"/>
  <c r="Q43" i="56"/>
  <c r="R43" i="56"/>
  <c r="T43" i="56"/>
  <c r="U43" i="56"/>
  <c r="W43" i="56"/>
  <c r="X43" i="56"/>
  <c r="H44" i="56"/>
  <c r="I44" i="56"/>
  <c r="K44" i="56"/>
  <c r="L44" i="56"/>
  <c r="N44" i="56"/>
  <c r="O44" i="56"/>
  <c r="Q44" i="56"/>
  <c r="R44" i="56"/>
  <c r="T44" i="56"/>
  <c r="U44" i="56"/>
  <c r="W44" i="56"/>
  <c r="X44" i="56"/>
  <c r="H45" i="56"/>
  <c r="I45" i="56"/>
  <c r="K45" i="56"/>
  <c r="L45" i="56"/>
  <c r="N45" i="56"/>
  <c r="O45" i="56"/>
  <c r="Q45" i="56"/>
  <c r="R45" i="56"/>
  <c r="T45" i="56"/>
  <c r="U45" i="56"/>
  <c r="W45" i="56"/>
  <c r="X45" i="56"/>
  <c r="H46" i="56"/>
  <c r="I46" i="56"/>
  <c r="K46" i="56"/>
  <c r="L46" i="56"/>
  <c r="N46" i="56"/>
  <c r="O46" i="56"/>
  <c r="Q46" i="56"/>
  <c r="R46" i="56"/>
  <c r="T46" i="56"/>
  <c r="U46" i="56"/>
  <c r="W46" i="56"/>
  <c r="X46" i="56"/>
  <c r="H47" i="56"/>
  <c r="I47" i="56"/>
  <c r="K47" i="56"/>
  <c r="L47" i="56"/>
  <c r="N47" i="56"/>
  <c r="O47" i="56"/>
  <c r="Q47" i="56"/>
  <c r="R47" i="56"/>
  <c r="T47" i="56"/>
  <c r="U47" i="56"/>
  <c r="W47" i="56"/>
  <c r="X47" i="56"/>
  <c r="H48" i="56"/>
  <c r="I48" i="56"/>
  <c r="K48" i="56"/>
  <c r="L48" i="56"/>
  <c r="N48" i="56"/>
  <c r="O48" i="56"/>
  <c r="Q48" i="56"/>
  <c r="R48" i="56"/>
  <c r="T48" i="56"/>
  <c r="U48" i="56"/>
  <c r="W48" i="56"/>
  <c r="X48" i="56"/>
  <c r="H49" i="56"/>
  <c r="I49" i="56"/>
  <c r="K49" i="56"/>
  <c r="L49" i="56"/>
  <c r="N49" i="56"/>
  <c r="O49" i="56"/>
  <c r="Q49" i="56"/>
  <c r="R49" i="56"/>
  <c r="T49" i="56"/>
  <c r="U49" i="56"/>
  <c r="W49" i="56"/>
  <c r="X49" i="56"/>
  <c r="H50" i="56"/>
  <c r="I50" i="56"/>
  <c r="K50" i="56"/>
  <c r="L50" i="56"/>
  <c r="N50" i="56"/>
  <c r="O50" i="56"/>
  <c r="Q50" i="56"/>
  <c r="R50" i="56"/>
  <c r="T50" i="56"/>
  <c r="U50" i="56"/>
  <c r="W50" i="56"/>
  <c r="X50" i="56"/>
  <c r="H51" i="56"/>
  <c r="I51" i="56"/>
  <c r="K51" i="56"/>
  <c r="L51" i="56"/>
  <c r="N51" i="56"/>
  <c r="O51" i="56"/>
  <c r="Q51" i="56"/>
  <c r="R51" i="56"/>
  <c r="T51" i="56"/>
  <c r="U51" i="56"/>
  <c r="W51" i="56"/>
  <c r="X51" i="56"/>
  <c r="H52" i="56"/>
  <c r="I52" i="56"/>
  <c r="K52" i="56"/>
  <c r="L52" i="56"/>
  <c r="N52" i="56"/>
  <c r="O52" i="56"/>
  <c r="Q52" i="56"/>
  <c r="R52" i="56"/>
  <c r="T52" i="56"/>
  <c r="U52" i="56"/>
  <c r="W52" i="56"/>
  <c r="X52" i="56"/>
  <c r="H53" i="56"/>
  <c r="I53" i="56"/>
  <c r="K53" i="56"/>
  <c r="L53" i="56"/>
  <c r="N53" i="56"/>
  <c r="O53" i="56"/>
  <c r="Q53" i="56"/>
  <c r="R53" i="56"/>
  <c r="T53" i="56"/>
  <c r="U53" i="56"/>
  <c r="W53" i="56"/>
  <c r="X53" i="56"/>
  <c r="H54" i="56"/>
  <c r="I54" i="56"/>
  <c r="K54" i="56"/>
  <c r="L54" i="56"/>
  <c r="N54" i="56"/>
  <c r="O54" i="56"/>
  <c r="Q54" i="56"/>
  <c r="R54" i="56"/>
  <c r="T54" i="56"/>
  <c r="U54" i="56"/>
  <c r="W54" i="56"/>
  <c r="X54" i="56"/>
  <c r="H55" i="56"/>
  <c r="I55" i="56"/>
  <c r="K55" i="56"/>
  <c r="L55" i="56"/>
  <c r="N55" i="56"/>
  <c r="O55" i="56"/>
  <c r="Q55" i="56"/>
  <c r="R55" i="56"/>
  <c r="T55" i="56"/>
  <c r="U55" i="56"/>
  <c r="W55" i="56"/>
  <c r="X55" i="56"/>
  <c r="H56" i="56"/>
  <c r="I56" i="56"/>
  <c r="K56" i="56"/>
  <c r="L56" i="56"/>
  <c r="N56" i="56"/>
  <c r="O56" i="56"/>
  <c r="Q56" i="56"/>
  <c r="R56" i="56"/>
  <c r="T56" i="56"/>
  <c r="U56" i="56"/>
  <c r="W56" i="56"/>
  <c r="X56" i="56"/>
  <c r="H57" i="56"/>
  <c r="I57" i="56"/>
  <c r="K57" i="56"/>
  <c r="L57" i="56"/>
  <c r="N57" i="56"/>
  <c r="O57" i="56"/>
  <c r="Q57" i="56"/>
  <c r="R57" i="56"/>
  <c r="T57" i="56"/>
  <c r="U57" i="56"/>
  <c r="W57" i="56"/>
  <c r="X57" i="56"/>
  <c r="H58" i="56"/>
  <c r="I58" i="56"/>
  <c r="K58" i="56"/>
  <c r="L58" i="56"/>
  <c r="N58" i="56"/>
  <c r="O58" i="56"/>
  <c r="Q58" i="56"/>
  <c r="R58" i="56"/>
  <c r="T58" i="56"/>
  <c r="U58" i="56"/>
  <c r="W58" i="56"/>
  <c r="X58" i="56"/>
  <c r="H59" i="56"/>
  <c r="I59" i="56"/>
  <c r="K59" i="56"/>
  <c r="L59" i="56"/>
  <c r="N59" i="56"/>
  <c r="O59" i="56"/>
  <c r="Q59" i="56"/>
  <c r="R59" i="56"/>
  <c r="T59" i="56"/>
  <c r="U59" i="56"/>
  <c r="W59" i="56"/>
  <c r="X59" i="56"/>
  <c r="H60" i="56"/>
  <c r="I60" i="56"/>
  <c r="K60" i="56"/>
  <c r="L60" i="56"/>
  <c r="N60" i="56"/>
  <c r="O60" i="56"/>
  <c r="Q60" i="56"/>
  <c r="R60" i="56"/>
  <c r="T60" i="56"/>
  <c r="U60" i="56"/>
  <c r="W60" i="56"/>
  <c r="X60" i="56"/>
  <c r="H61" i="56"/>
  <c r="I61" i="56"/>
  <c r="K61" i="56"/>
  <c r="L61" i="56"/>
  <c r="N61" i="56"/>
  <c r="O61" i="56"/>
  <c r="Q61" i="56"/>
  <c r="R61" i="56"/>
  <c r="T61" i="56"/>
  <c r="U61" i="56"/>
  <c r="W61" i="56"/>
  <c r="X61" i="56"/>
  <c r="H62" i="56"/>
  <c r="I62" i="56"/>
  <c r="K62" i="56"/>
  <c r="L62" i="56"/>
  <c r="N62" i="56"/>
  <c r="O62" i="56"/>
  <c r="Q62" i="56"/>
  <c r="R62" i="56"/>
  <c r="T62" i="56"/>
  <c r="U62" i="56"/>
  <c r="W62" i="56"/>
  <c r="X62" i="56"/>
  <c r="H63" i="56"/>
  <c r="I63" i="56"/>
  <c r="K63" i="56"/>
  <c r="L63" i="56"/>
  <c r="N63" i="56"/>
  <c r="O63" i="56"/>
  <c r="Q63" i="56"/>
  <c r="R63" i="56"/>
  <c r="T63" i="56"/>
  <c r="U63" i="56"/>
  <c r="W63" i="56"/>
  <c r="X63" i="56"/>
  <c r="H64" i="56"/>
  <c r="I64" i="56"/>
  <c r="K64" i="56"/>
  <c r="L64" i="56"/>
  <c r="N64" i="56"/>
  <c r="O64" i="56"/>
  <c r="Q64" i="56"/>
  <c r="R64" i="56"/>
  <c r="T64" i="56"/>
  <c r="U64" i="56"/>
  <c r="W64" i="56"/>
  <c r="X64" i="56"/>
  <c r="H65" i="56"/>
  <c r="I65" i="56"/>
  <c r="K65" i="56"/>
  <c r="L65" i="56"/>
  <c r="N65" i="56"/>
  <c r="O65" i="56"/>
  <c r="Q65" i="56"/>
  <c r="R65" i="56"/>
  <c r="T65" i="56"/>
  <c r="U65" i="56"/>
  <c r="W65" i="56"/>
  <c r="X65" i="56"/>
  <c r="H66" i="56"/>
  <c r="I66" i="56"/>
  <c r="K66" i="56"/>
  <c r="L66" i="56"/>
  <c r="N66" i="56"/>
  <c r="O66" i="56"/>
  <c r="Q66" i="56"/>
  <c r="R66" i="56"/>
  <c r="T66" i="56"/>
  <c r="U66" i="56"/>
  <c r="W66" i="56"/>
  <c r="X66" i="56"/>
  <c r="H67" i="56"/>
  <c r="I67" i="56"/>
  <c r="K67" i="56"/>
  <c r="L67" i="56"/>
  <c r="N67" i="56"/>
  <c r="O67" i="56"/>
  <c r="Q67" i="56"/>
  <c r="R67" i="56"/>
  <c r="T67" i="56"/>
  <c r="U67" i="56"/>
  <c r="W67" i="56"/>
  <c r="X67" i="56"/>
  <c r="H68" i="56"/>
  <c r="I68" i="56"/>
  <c r="K68" i="56"/>
  <c r="L68" i="56"/>
  <c r="N68" i="56"/>
  <c r="O68" i="56"/>
  <c r="Q68" i="56"/>
  <c r="R68" i="56"/>
  <c r="T68" i="56"/>
  <c r="U68" i="56"/>
  <c r="W68" i="56"/>
  <c r="X68" i="56"/>
  <c r="H69" i="56"/>
  <c r="I69" i="56"/>
  <c r="K69" i="56"/>
  <c r="L69" i="56"/>
  <c r="N69" i="56"/>
  <c r="O69" i="56"/>
  <c r="Q69" i="56"/>
  <c r="R69" i="56"/>
  <c r="T69" i="56"/>
  <c r="U69" i="56"/>
  <c r="W69" i="56"/>
  <c r="X69" i="56"/>
  <c r="H70" i="56"/>
  <c r="I70" i="56"/>
  <c r="K70" i="56"/>
  <c r="L70" i="56"/>
  <c r="N70" i="56"/>
  <c r="O70" i="56"/>
  <c r="Q70" i="56"/>
  <c r="R70" i="56"/>
  <c r="T70" i="56"/>
  <c r="U70" i="56"/>
  <c r="W70" i="56"/>
  <c r="X70" i="56"/>
  <c r="H71" i="56"/>
  <c r="I71" i="56"/>
  <c r="K71" i="56"/>
  <c r="L71" i="56"/>
  <c r="N71" i="56"/>
  <c r="O71" i="56"/>
  <c r="Q71" i="56"/>
  <c r="R71" i="56"/>
  <c r="T71" i="56"/>
  <c r="U71" i="56"/>
  <c r="W71" i="56"/>
  <c r="X71" i="56"/>
  <c r="H72" i="56"/>
  <c r="I72" i="56"/>
  <c r="K72" i="56"/>
  <c r="L72" i="56"/>
  <c r="N72" i="56"/>
  <c r="O72" i="56"/>
  <c r="Q72" i="56"/>
  <c r="R72" i="56"/>
  <c r="T72" i="56"/>
  <c r="U72" i="56"/>
  <c r="W72" i="56"/>
  <c r="X72" i="56"/>
  <c r="H73" i="56"/>
  <c r="I73" i="56"/>
  <c r="K73" i="56"/>
  <c r="L73" i="56"/>
  <c r="N73" i="56"/>
  <c r="O73" i="56"/>
  <c r="Q73" i="56"/>
  <c r="R73" i="56"/>
  <c r="T73" i="56"/>
  <c r="U73" i="56"/>
  <c r="W73" i="56"/>
  <c r="X73" i="56"/>
  <c r="H74" i="56"/>
  <c r="I74" i="56"/>
  <c r="K74" i="56"/>
  <c r="L74" i="56"/>
  <c r="N74" i="56"/>
  <c r="O74" i="56"/>
  <c r="Q74" i="56"/>
  <c r="R74" i="56"/>
  <c r="T74" i="56"/>
  <c r="U74" i="56"/>
  <c r="W74" i="56"/>
  <c r="X74" i="56"/>
  <c r="H75" i="56"/>
  <c r="I75" i="56"/>
  <c r="K75" i="56"/>
  <c r="L75" i="56"/>
  <c r="N75" i="56"/>
  <c r="O75" i="56"/>
  <c r="Q75" i="56"/>
  <c r="R75" i="56"/>
  <c r="T75" i="56"/>
  <c r="U75" i="56"/>
  <c r="W75" i="56"/>
  <c r="X75" i="56"/>
  <c r="H76" i="56"/>
  <c r="I76" i="56"/>
  <c r="K76" i="56"/>
  <c r="L76" i="56"/>
  <c r="N76" i="56"/>
  <c r="O76" i="56"/>
  <c r="Q76" i="56"/>
  <c r="R76" i="56"/>
  <c r="T76" i="56"/>
  <c r="U76" i="56"/>
  <c r="W76" i="56"/>
  <c r="X76" i="56"/>
  <c r="H77" i="56"/>
  <c r="I77" i="56"/>
  <c r="K77" i="56"/>
  <c r="L77" i="56"/>
  <c r="N77" i="56"/>
  <c r="O77" i="56"/>
  <c r="Q77" i="56"/>
  <c r="R77" i="56"/>
  <c r="T77" i="56"/>
  <c r="U77" i="56"/>
  <c r="W77" i="56"/>
  <c r="X77" i="56"/>
  <c r="H78" i="56"/>
  <c r="I78" i="56"/>
  <c r="K78" i="56"/>
  <c r="L78" i="56"/>
  <c r="N78" i="56"/>
  <c r="O78" i="56"/>
  <c r="Q78" i="56"/>
  <c r="R78" i="56"/>
  <c r="T78" i="56"/>
  <c r="U78" i="56"/>
  <c r="W78" i="56"/>
  <c r="X78" i="56"/>
  <c r="H79" i="56"/>
  <c r="I79" i="56"/>
  <c r="K79" i="56"/>
  <c r="L79" i="56"/>
  <c r="N79" i="56"/>
  <c r="O79" i="56"/>
  <c r="Q79" i="56"/>
  <c r="R79" i="56"/>
  <c r="T79" i="56"/>
  <c r="U79" i="56"/>
  <c r="W79" i="56"/>
  <c r="X79" i="56"/>
  <c r="H80" i="56"/>
  <c r="I80" i="56"/>
  <c r="K80" i="56"/>
  <c r="L80" i="56"/>
  <c r="N80" i="56"/>
  <c r="O80" i="56"/>
  <c r="Q80" i="56"/>
  <c r="R80" i="56"/>
  <c r="T80" i="56"/>
  <c r="U80" i="56"/>
  <c r="W80" i="56"/>
  <c r="X80" i="56"/>
  <c r="H81" i="56"/>
  <c r="I81" i="56"/>
  <c r="K81" i="56"/>
  <c r="L81" i="56"/>
  <c r="N81" i="56"/>
  <c r="O81" i="56"/>
  <c r="Q81" i="56"/>
  <c r="R81" i="56"/>
  <c r="T81" i="56"/>
  <c r="U81" i="56"/>
  <c r="W81" i="56"/>
  <c r="X81" i="56"/>
  <c r="H82" i="56"/>
  <c r="I82" i="56"/>
  <c r="K82" i="56"/>
  <c r="L82" i="56"/>
  <c r="N82" i="56"/>
  <c r="O82" i="56"/>
  <c r="Q82" i="56"/>
  <c r="R82" i="56"/>
  <c r="T82" i="56"/>
  <c r="U82" i="56"/>
  <c r="W82" i="56"/>
  <c r="X82" i="56"/>
  <c r="H83" i="56"/>
  <c r="I83" i="56"/>
  <c r="K83" i="56"/>
  <c r="L83" i="56"/>
  <c r="N83" i="56"/>
  <c r="O83" i="56"/>
  <c r="Q83" i="56"/>
  <c r="R83" i="56"/>
  <c r="T83" i="56"/>
  <c r="U83" i="56"/>
  <c r="W83" i="56"/>
  <c r="X83" i="56"/>
  <c r="H84" i="56"/>
  <c r="I84" i="56"/>
  <c r="K84" i="56"/>
  <c r="L84" i="56"/>
  <c r="N84" i="56"/>
  <c r="O84" i="56"/>
  <c r="Q84" i="56"/>
  <c r="R84" i="56"/>
  <c r="T84" i="56"/>
  <c r="U84" i="56"/>
  <c r="W84" i="56"/>
  <c r="X84" i="56"/>
  <c r="H85" i="56"/>
  <c r="I85" i="56"/>
  <c r="K85" i="56"/>
  <c r="L85" i="56"/>
  <c r="N85" i="56"/>
  <c r="O85" i="56"/>
  <c r="Q85" i="56"/>
  <c r="R85" i="56"/>
  <c r="T85" i="56"/>
  <c r="U85" i="56"/>
  <c r="W85" i="56"/>
  <c r="X85" i="56"/>
  <c r="H86" i="56"/>
  <c r="I86" i="56"/>
  <c r="K86" i="56"/>
  <c r="L86" i="56"/>
  <c r="N86" i="56"/>
  <c r="O86" i="56"/>
  <c r="Q86" i="56"/>
  <c r="R86" i="56"/>
  <c r="T86" i="56"/>
  <c r="U86" i="56"/>
  <c r="W86" i="56"/>
  <c r="X86" i="56"/>
  <c r="H87" i="56"/>
  <c r="I87" i="56"/>
  <c r="K87" i="56"/>
  <c r="L87" i="56"/>
  <c r="N87" i="56"/>
  <c r="O87" i="56"/>
  <c r="Q87" i="56"/>
  <c r="R87" i="56"/>
  <c r="T87" i="56"/>
  <c r="U87" i="56"/>
  <c r="W87" i="56"/>
  <c r="X87" i="56"/>
  <c r="H88" i="56"/>
  <c r="I88" i="56"/>
  <c r="K88" i="56"/>
  <c r="L88" i="56"/>
  <c r="N88" i="56"/>
  <c r="O88" i="56"/>
  <c r="Q88" i="56"/>
  <c r="R88" i="56"/>
  <c r="T88" i="56"/>
  <c r="U88" i="56"/>
  <c r="W88" i="56"/>
  <c r="X88" i="56"/>
  <c r="H89" i="56"/>
  <c r="I89" i="56"/>
  <c r="K89" i="56"/>
  <c r="L89" i="56"/>
  <c r="N89" i="56"/>
  <c r="O89" i="56"/>
  <c r="Q89" i="56"/>
  <c r="R89" i="56"/>
  <c r="T89" i="56"/>
  <c r="U89" i="56"/>
  <c r="W89" i="56"/>
  <c r="X89" i="56"/>
  <c r="H90" i="56"/>
  <c r="I90" i="56"/>
  <c r="K90" i="56"/>
  <c r="L90" i="56"/>
  <c r="N90" i="56"/>
  <c r="O90" i="56"/>
  <c r="Q90" i="56"/>
  <c r="R90" i="56"/>
  <c r="T90" i="56"/>
  <c r="U90" i="56"/>
  <c r="W90" i="56"/>
  <c r="X90" i="56"/>
  <c r="H91" i="56"/>
  <c r="I91" i="56"/>
  <c r="K91" i="56"/>
  <c r="L91" i="56"/>
  <c r="N91" i="56"/>
  <c r="O91" i="56"/>
  <c r="Q91" i="56"/>
  <c r="R91" i="56"/>
  <c r="T91" i="56"/>
  <c r="U91" i="56"/>
  <c r="W91" i="56"/>
  <c r="X91" i="56"/>
  <c r="H92" i="56"/>
  <c r="I92" i="56"/>
  <c r="K92" i="56"/>
  <c r="L92" i="56"/>
  <c r="N92" i="56"/>
  <c r="O92" i="56"/>
  <c r="Q92" i="56"/>
  <c r="R92" i="56"/>
  <c r="T92" i="56"/>
  <c r="U92" i="56"/>
  <c r="W92" i="56"/>
  <c r="X92" i="56"/>
  <c r="H93" i="56"/>
  <c r="I93" i="56"/>
  <c r="K93" i="56"/>
  <c r="L93" i="56"/>
  <c r="N93" i="56"/>
  <c r="O93" i="56"/>
  <c r="Q93" i="56"/>
  <c r="R93" i="56"/>
  <c r="T93" i="56"/>
  <c r="U93" i="56"/>
  <c r="W93" i="56"/>
  <c r="X93" i="56"/>
  <c r="H94" i="56"/>
  <c r="I94" i="56"/>
  <c r="K94" i="56"/>
  <c r="L94" i="56"/>
  <c r="N94" i="56"/>
  <c r="O94" i="56"/>
  <c r="Q94" i="56"/>
  <c r="R94" i="56"/>
  <c r="T94" i="56"/>
  <c r="U94" i="56"/>
  <c r="W94" i="56"/>
  <c r="X94" i="56"/>
  <c r="H95" i="56"/>
  <c r="I95" i="56"/>
  <c r="K95" i="56"/>
  <c r="L95" i="56"/>
  <c r="N95" i="56"/>
  <c r="O95" i="56"/>
  <c r="Q95" i="56"/>
  <c r="R95" i="56"/>
  <c r="T95" i="56"/>
  <c r="U95" i="56"/>
  <c r="W95" i="56"/>
  <c r="X95" i="56"/>
  <c r="H96" i="56"/>
  <c r="I96" i="56"/>
  <c r="K96" i="56"/>
  <c r="L96" i="56"/>
  <c r="N96" i="56"/>
  <c r="O96" i="56"/>
  <c r="Q96" i="56"/>
  <c r="R96" i="56"/>
  <c r="T96" i="56"/>
  <c r="U96" i="56"/>
  <c r="W96" i="56"/>
  <c r="X96" i="56"/>
  <c r="H97" i="56"/>
  <c r="I97" i="56"/>
  <c r="K97" i="56"/>
  <c r="L97" i="56"/>
  <c r="N97" i="56"/>
  <c r="O97" i="56"/>
  <c r="Q97" i="56"/>
  <c r="R97" i="56"/>
  <c r="T97" i="56"/>
  <c r="U97" i="56"/>
  <c r="W97" i="56"/>
  <c r="X97" i="56"/>
  <c r="H98" i="56"/>
  <c r="I98" i="56"/>
  <c r="K98" i="56"/>
  <c r="L98" i="56"/>
  <c r="N98" i="56"/>
  <c r="O98" i="56"/>
  <c r="Q98" i="56"/>
  <c r="R98" i="56"/>
  <c r="T98" i="56"/>
  <c r="U98" i="56"/>
  <c r="W98" i="56"/>
  <c r="X98" i="56"/>
  <c r="H99" i="56"/>
  <c r="I99" i="56"/>
  <c r="K99" i="56"/>
  <c r="L99" i="56"/>
  <c r="N99" i="56"/>
  <c r="O99" i="56"/>
  <c r="Q99" i="56"/>
  <c r="R99" i="56"/>
  <c r="T99" i="56"/>
  <c r="U99" i="56"/>
  <c r="W99" i="56"/>
  <c r="X99" i="56"/>
  <c r="H100" i="56"/>
  <c r="I100" i="56"/>
  <c r="K100" i="56"/>
  <c r="L100" i="56"/>
  <c r="N100" i="56"/>
  <c r="O100" i="56"/>
  <c r="Q100" i="56"/>
  <c r="R100" i="56"/>
  <c r="T100" i="56"/>
  <c r="U100" i="56"/>
  <c r="W100" i="56"/>
  <c r="X100" i="56"/>
  <c r="H101" i="56"/>
  <c r="I101" i="56"/>
  <c r="K101" i="56"/>
  <c r="L101" i="56"/>
  <c r="N101" i="56"/>
  <c r="O101" i="56"/>
  <c r="Q101" i="56"/>
  <c r="R101" i="56"/>
  <c r="T101" i="56"/>
  <c r="U101" i="56"/>
  <c r="W101" i="56"/>
  <c r="X101" i="56"/>
  <c r="H102" i="56"/>
  <c r="I102" i="56"/>
  <c r="K102" i="56"/>
  <c r="L102" i="56"/>
  <c r="N102" i="56"/>
  <c r="O102" i="56"/>
  <c r="Q102" i="56"/>
  <c r="R102" i="56"/>
  <c r="T102" i="56"/>
  <c r="U102" i="56"/>
  <c r="W102" i="56"/>
  <c r="X102" i="56"/>
  <c r="H103" i="56"/>
  <c r="I103" i="56"/>
  <c r="K103" i="56"/>
  <c r="L103" i="56"/>
  <c r="N103" i="56"/>
  <c r="O103" i="56"/>
  <c r="Q103" i="56"/>
  <c r="R103" i="56"/>
  <c r="T103" i="56"/>
  <c r="U103" i="56"/>
  <c r="W103" i="56"/>
  <c r="X103" i="56"/>
  <c r="H104" i="56"/>
  <c r="I104" i="56"/>
  <c r="K104" i="56"/>
  <c r="L104" i="56"/>
  <c r="N104" i="56"/>
  <c r="O104" i="56"/>
  <c r="Q104" i="56"/>
  <c r="R104" i="56"/>
  <c r="T104" i="56"/>
  <c r="U104" i="56"/>
  <c r="W104" i="56"/>
  <c r="X104" i="56"/>
  <c r="H105" i="56"/>
  <c r="I105" i="56"/>
  <c r="K105" i="56"/>
  <c r="L105" i="56"/>
  <c r="N105" i="56"/>
  <c r="O105" i="56"/>
  <c r="Q105" i="56"/>
  <c r="R105" i="56"/>
  <c r="T105" i="56"/>
  <c r="U105" i="56"/>
  <c r="W105" i="56"/>
  <c r="X105" i="56"/>
  <c r="H106" i="56"/>
  <c r="I106" i="56"/>
  <c r="K106" i="56"/>
  <c r="L106" i="56"/>
  <c r="N106" i="56"/>
  <c r="O106" i="56"/>
  <c r="Q106" i="56"/>
  <c r="R106" i="56"/>
  <c r="T106" i="56"/>
  <c r="U106" i="56"/>
  <c r="W106" i="56"/>
  <c r="X106" i="56"/>
  <c r="F10" i="56"/>
  <c r="F11" i="56"/>
  <c r="F12" i="56"/>
  <c r="F13" i="56"/>
  <c r="F14" i="56"/>
  <c r="F15" i="56"/>
  <c r="F16" i="56"/>
  <c r="F17" i="56"/>
  <c r="F18" i="56"/>
  <c r="F19" i="56"/>
  <c r="F20" i="56"/>
  <c r="F21" i="56"/>
  <c r="F22" i="56"/>
  <c r="F23" i="56"/>
  <c r="F24" i="56"/>
  <c r="F25" i="56"/>
  <c r="F26" i="56"/>
  <c r="F27" i="56"/>
  <c r="F28" i="56"/>
  <c r="F29" i="56"/>
  <c r="F30" i="56"/>
  <c r="F31" i="56"/>
  <c r="F32" i="56"/>
  <c r="F33" i="56"/>
  <c r="F34" i="56"/>
  <c r="F35" i="56"/>
  <c r="F36" i="56"/>
  <c r="F37" i="56"/>
  <c r="F38" i="56"/>
  <c r="F39" i="56"/>
  <c r="F40" i="56"/>
  <c r="F41" i="56"/>
  <c r="F42" i="56"/>
  <c r="F43" i="56"/>
  <c r="F44" i="56"/>
  <c r="F45" i="56"/>
  <c r="F46" i="56"/>
  <c r="F47" i="56"/>
  <c r="F48" i="56"/>
  <c r="F49" i="56"/>
  <c r="F50" i="56"/>
  <c r="F51" i="56"/>
  <c r="F52" i="56"/>
  <c r="F53" i="56"/>
  <c r="F54" i="56"/>
  <c r="F55" i="56"/>
  <c r="F56" i="56"/>
  <c r="F57" i="56"/>
  <c r="F58" i="56"/>
  <c r="F59" i="56"/>
  <c r="F60" i="56"/>
  <c r="F61" i="56"/>
  <c r="F62" i="56"/>
  <c r="F63" i="56"/>
  <c r="F64" i="56"/>
  <c r="F65" i="56"/>
  <c r="F66" i="56"/>
  <c r="F67" i="56"/>
  <c r="F68" i="56"/>
  <c r="F69" i="56"/>
  <c r="F70" i="56"/>
  <c r="F71" i="56"/>
  <c r="F72" i="56"/>
  <c r="F73" i="56"/>
  <c r="F74" i="56"/>
  <c r="F75" i="56"/>
  <c r="F76" i="56"/>
  <c r="F77" i="56"/>
  <c r="F78" i="56"/>
  <c r="F79" i="56"/>
  <c r="F80" i="56"/>
  <c r="F81" i="56"/>
  <c r="F82" i="56"/>
  <c r="F83" i="56"/>
  <c r="F84" i="56"/>
  <c r="F85" i="56"/>
  <c r="F86" i="56"/>
  <c r="F87" i="56"/>
  <c r="F88" i="56"/>
  <c r="F89" i="56"/>
  <c r="F90" i="56"/>
  <c r="F91" i="56"/>
  <c r="F92" i="56"/>
  <c r="F93" i="56"/>
  <c r="F94" i="56"/>
  <c r="F95" i="56"/>
  <c r="F96" i="56"/>
  <c r="F97" i="56"/>
  <c r="F98" i="56"/>
  <c r="F99" i="56"/>
  <c r="F100" i="56"/>
  <c r="F101" i="56"/>
  <c r="F102" i="56"/>
  <c r="F103" i="56"/>
  <c r="F104" i="56"/>
  <c r="F105" i="56"/>
  <c r="F106" i="56"/>
  <c r="F9" i="56"/>
  <c r="H9" i="56"/>
  <c r="F108" i="56" l="1"/>
  <c r="X10" i="56" l="1"/>
  <c r="W10" i="56"/>
  <c r="X9" i="56"/>
  <c r="W9" i="56"/>
  <c r="U10" i="56"/>
  <c r="T10" i="56"/>
  <c r="U9" i="56"/>
  <c r="T9" i="56"/>
  <c r="W108" i="56" l="1"/>
  <c r="T108" i="56"/>
  <c r="W113" i="56" l="1"/>
  <c r="W111" i="56"/>
  <c r="W110" i="56"/>
  <c r="W109" i="56"/>
  <c r="D8" i="33"/>
  <c r="W112" i="56" l="1"/>
  <c r="W116" i="56" s="1"/>
  <c r="W119" i="56" s="1"/>
  <c r="W120" i="56" s="1"/>
  <c r="X120" i="56" s="1"/>
  <c r="T111" i="56"/>
  <c r="T110" i="56"/>
  <c r="T113" i="56"/>
  <c r="T109" i="56"/>
  <c r="R10" i="56"/>
  <c r="Q10" i="56"/>
  <c r="R9" i="56"/>
  <c r="Q9" i="56"/>
  <c r="O10" i="56"/>
  <c r="N10" i="56"/>
  <c r="O9" i="56"/>
  <c r="N9" i="56"/>
  <c r="L10" i="56"/>
  <c r="K10" i="56"/>
  <c r="L9" i="56"/>
  <c r="K9" i="56"/>
  <c r="I9" i="56"/>
  <c r="Q108" i="56" l="1"/>
  <c r="T112" i="56"/>
  <c r="T116" i="56" s="1"/>
  <c r="N108" i="56"/>
  <c r="K108" i="56"/>
  <c r="K13" i="33"/>
  <c r="K6" i="33" s="1"/>
  <c r="F28" i="57" s="1"/>
  <c r="G8" i="33" l="1"/>
  <c r="T119" i="56"/>
  <c r="T120" i="56" s="1"/>
  <c r="U120" i="56" s="1"/>
  <c r="N109" i="56"/>
  <c r="Q109" i="56"/>
  <c r="Q110" i="56"/>
  <c r="Q113" i="56"/>
  <c r="Q111" i="56"/>
  <c r="N111" i="56"/>
  <c r="G6" i="33" l="1"/>
  <c r="Q112" i="56"/>
  <c r="Q116" i="56" s="1"/>
  <c r="N113" i="56"/>
  <c r="N110" i="56"/>
  <c r="N112" i="56" s="1"/>
  <c r="K110" i="56"/>
  <c r="K113" i="56"/>
  <c r="K111" i="56"/>
  <c r="K109" i="56"/>
  <c r="G15" i="33" l="1"/>
  <c r="D28" i="57"/>
  <c r="N116" i="56"/>
  <c r="Q119" i="56"/>
  <c r="Q120" i="56" s="1"/>
  <c r="R120" i="56" s="1"/>
  <c r="K112" i="56"/>
  <c r="K116" i="56" s="1"/>
  <c r="K119" i="56" s="1"/>
  <c r="K120" i="56" s="1"/>
  <c r="L120" i="56" s="1"/>
  <c r="N119" i="56" l="1"/>
  <c r="N120" i="56" s="1"/>
  <c r="O120" i="56" s="1"/>
  <c r="C112" i="56"/>
  <c r="I10" i="56"/>
  <c r="H10" i="56"/>
  <c r="X112" i="56" l="1"/>
  <c r="U112" i="56"/>
  <c r="H108" i="56"/>
  <c r="H110" i="56" s="1"/>
  <c r="O112" i="56"/>
  <c r="R112" i="56"/>
  <c r="L112" i="56"/>
  <c r="I112" i="56"/>
  <c r="H113" i="56" l="1"/>
  <c r="H109" i="56"/>
  <c r="H111" i="56"/>
  <c r="F113" i="56"/>
  <c r="H112" i="56" l="1"/>
  <c r="H116" i="56" s="1"/>
  <c r="F110" i="56"/>
  <c r="F111" i="56"/>
  <c r="F109" i="56"/>
  <c r="H119" i="56"/>
  <c r="H120" i="56" s="1"/>
  <c r="I120" i="56" s="1"/>
  <c r="F112" i="56" l="1"/>
  <c r="F114" i="56" s="1"/>
  <c r="Q117" i="56" s="1"/>
  <c r="R117" i="56" s="1"/>
  <c r="I116" i="56" l="1"/>
  <c r="L116" i="56"/>
  <c r="R116" i="56"/>
  <c r="K117" i="56"/>
  <c r="L117" i="56" s="1"/>
  <c r="J122" i="56" s="1"/>
  <c r="H117" i="56"/>
  <c r="I117" i="56" s="1"/>
  <c r="G122" i="56" s="1"/>
  <c r="N117" i="56"/>
  <c r="O117" i="56" s="1"/>
  <c r="O116" i="56"/>
  <c r="M122" i="56" s="1"/>
  <c r="W117" i="56"/>
  <c r="X117" i="56" s="1"/>
  <c r="X116" i="56"/>
  <c r="T117" i="56"/>
  <c r="U117" i="56" s="1"/>
  <c r="U116" i="56"/>
  <c r="S122" i="56" s="1"/>
  <c r="P122" i="56"/>
  <c r="V122" i="56" l="1"/>
  <c r="D12" i="33"/>
  <c r="K15" i="33" l="1"/>
</calcChain>
</file>

<file path=xl/sharedStrings.xml><?xml version="1.0" encoding="utf-8"?>
<sst xmlns="http://schemas.openxmlformats.org/spreadsheetml/2006/main" count="358" uniqueCount="182">
  <si>
    <t>ITEM</t>
  </si>
  <si>
    <t>CANT.</t>
  </si>
  <si>
    <t>UND</t>
  </si>
  <si>
    <t>COSTOS DIRECTOS</t>
  </si>
  <si>
    <t>Utilidad</t>
  </si>
  <si>
    <t>TOTAL AUI</t>
  </si>
  <si>
    <t>Iva sobre utilidad</t>
  </si>
  <si>
    <t>VR.UNITARIO</t>
  </si>
  <si>
    <t>VR.TOTAL</t>
  </si>
  <si>
    <t>DESCRIPCION ACTIVIDAD</t>
  </si>
  <si>
    <t>Administración</t>
  </si>
  <si>
    <t>Imprevistos</t>
  </si>
  <si>
    <t>UNIVERSIDAD DEL CAUCA</t>
  </si>
  <si>
    <t>OK</t>
  </si>
  <si>
    <t>PROPONENTE</t>
  </si>
  <si>
    <t>OFICIAL</t>
  </si>
  <si>
    <t>VALOR TOTAL EJECUTADO (VTE)</t>
  </si>
  <si>
    <t>VTE1</t>
  </si>
  <si>
    <t>EXPERIENCIA ESPECIFICA</t>
  </si>
  <si>
    <t>VTE</t>
  </si>
  <si>
    <t>CONTRATO 1</t>
  </si>
  <si>
    <t>VALOR</t>
  </si>
  <si>
    <t>RUP</t>
  </si>
  <si>
    <t>AÑO DE TERMINACION</t>
  </si>
  <si>
    <t>% PARTICIPACION</t>
  </si>
  <si>
    <t>CONTRATO 2</t>
  </si>
  <si>
    <t>VALOR TOTAL EJECUTADO</t>
  </si>
  <si>
    <t>UNIVERSIDAD DEL CAUCA - VICERRECTORÍA ADMINISTRATIVA</t>
  </si>
  <si>
    <t xml:space="preserve">COMITÉ TÉCNICO ASESOR </t>
  </si>
  <si>
    <t>PROPONENTES</t>
  </si>
  <si>
    <t>REQUERIMIENTOS</t>
  </si>
  <si>
    <t>CUMPLE</t>
  </si>
  <si>
    <t>VALOR/ OBSERVACION</t>
  </si>
  <si>
    <t>EXPERIENCIA ESPECÍFICA</t>
  </si>
  <si>
    <t>SI</t>
  </si>
  <si>
    <t>CONCEPTO</t>
  </si>
  <si>
    <t>ORIGINAL FIRMADO</t>
  </si>
  <si>
    <t>CARLOS JULIO ZUÑIGA SANCHEZ</t>
  </si>
  <si>
    <t>CIELO PEREZ SOLANO</t>
  </si>
  <si>
    <t>Presidenta Junta de Licitaciones y Contratos</t>
  </si>
  <si>
    <t>Vicerrectora Administrativa</t>
  </si>
  <si>
    <t>40% VTE</t>
  </si>
  <si>
    <t>VERIFICACIÓN REQUISITOS TECNICOS HABILITANTES</t>
  </si>
  <si>
    <t>% PARTICIPACION (40%)</t>
  </si>
  <si>
    <t>HABIL</t>
  </si>
  <si>
    <t>VICERRECTORIA ADMINISTRATIVA</t>
  </si>
  <si>
    <t>PRESUPUESTO OFICIAL</t>
  </si>
  <si>
    <t xml:space="preserve"> VrUnit. Ofertado</t>
  </si>
  <si>
    <t>≤ VrUnit. Oficial</t>
  </si>
  <si>
    <t>VALOR PROPUESTA CORREGIDA &lt;= PRESUPUESTO OFICIAL</t>
  </si>
  <si>
    <t>VALOR PROPUESTA CORREGIDA &gt;= 95% PRESUPUESTO OFICIAL</t>
  </si>
  <si>
    <t>VALOR PROPUESTA PRESENTADA</t>
  </si>
  <si>
    <t>DIFERENCIA</t>
  </si>
  <si>
    <t>PORCENTAJE DE CORRECCION &lt;= 0.1%</t>
  </si>
  <si>
    <t>VrUnit. Ofertado ≤ VrUnit. Oficial</t>
  </si>
  <si>
    <t>CUMPLE (SI/NO)</t>
  </si>
  <si>
    <t>VTE2</t>
  </si>
  <si>
    <t>TOTAL PRESUPUESTO OFICIAL</t>
  </si>
  <si>
    <t>PERSONAL MÍNIMO REQUERIDO</t>
  </si>
  <si>
    <t>CONTRATO 3</t>
  </si>
  <si>
    <t>Contratista - Profesional Especializado</t>
  </si>
  <si>
    <t>OBJETO: MANTENIMIENTO INTEGRAL DE BIENES MUEBLES E INMUEBLES DE LA UNIVERSIDAD DEL CAUCA PARA EL AÑO 2018</t>
  </si>
  <si>
    <t>2.3.2</t>
  </si>
  <si>
    <t>NO</t>
  </si>
  <si>
    <t>30% VALOR TOTAL EJECUTADO (VTE)</t>
  </si>
  <si>
    <t>UNIVERSIDAD DEL CAUCA - VICERRECTORIA ADMINISTRATIVA</t>
  </si>
  <si>
    <t>Contratista</t>
  </si>
  <si>
    <t>NINGUNA</t>
  </si>
  <si>
    <t xml:space="preserve">INFORME DE EVALUACIÓN DE OFERTAS </t>
  </si>
  <si>
    <t xml:space="preserve">VERIFICACIÓN REQUISITOS JURIDICOS HABILITANTES - PROPONENTES </t>
  </si>
  <si>
    <t>OBSERVACION</t>
  </si>
  <si>
    <t>REQUISITOS DE CAPACIDAD JURIDICA</t>
  </si>
  <si>
    <t>CARTA DE PRESENTACIÓN</t>
  </si>
  <si>
    <t>GARANTÍA DE SERIEDAD DE LA PROPUESTA</t>
  </si>
  <si>
    <t xml:space="preserve">EXISTENCIA Y CAPACIDAD LEGAL </t>
  </si>
  <si>
    <t xml:space="preserve">DOCUMENTO DE CONFORMACIÓN DE CONSORCIO O UNION TEMPORAL </t>
  </si>
  <si>
    <t>N.A.</t>
  </si>
  <si>
    <t xml:space="preserve">REGISTRO UNICO DE PROPONENTES </t>
  </si>
  <si>
    <t xml:space="preserve">RUT
</t>
  </si>
  <si>
    <t>PAGO DE APORTES A SEGURIDAD SOCIAL Y PARAFISCALES</t>
  </si>
  <si>
    <t xml:space="preserve">COMPROMISO DE TRANSPARENCIA: </t>
  </si>
  <si>
    <t>NO PRESENTA EL REQUISITO</t>
  </si>
  <si>
    <t xml:space="preserve">CERTIFICADO DE ANTECEDENTES FISCALES </t>
  </si>
  <si>
    <t>CERTIFICADO DE ANTECEDENTES DISCIPLINARIOS</t>
  </si>
  <si>
    <t xml:space="preserve">CERTIFICADO DE ANTECEDENTES JUDICIALES </t>
  </si>
  <si>
    <t>REGISTRO NACIONAL DE MEDIDAS CORRECTIVAS</t>
  </si>
  <si>
    <t>DEBE SUBSANAR</t>
  </si>
  <si>
    <t>m</t>
  </si>
  <si>
    <t>2.3.1</t>
  </si>
  <si>
    <t>El oferente deberá presentar los siguientes documentos</t>
  </si>
  <si>
    <t>a)</t>
  </si>
  <si>
    <t>b)</t>
  </si>
  <si>
    <t>c)</t>
  </si>
  <si>
    <t>d)</t>
  </si>
  <si>
    <t>e)</t>
  </si>
  <si>
    <t>f)</t>
  </si>
  <si>
    <t>g)</t>
  </si>
  <si>
    <t>h)</t>
  </si>
  <si>
    <t>i)</t>
  </si>
  <si>
    <t>j)</t>
  </si>
  <si>
    <t>k)</t>
  </si>
  <si>
    <t xml:space="preserve">El oferente debe anexar los planos de distribución de equipos en las áreas ajustadas a su tecnología, tanto en área de Servidores, área de condensadoras y del Cuarto Eléctrico.
</t>
  </si>
  <si>
    <t>El oferente debe anexar la modulación de las condensadoras, con el fin de validar si en el área designada se pueden disponer todas las condensadoras o se debe implementar una pasarela
para disposición adicional de equipos.</t>
  </si>
  <si>
    <t>El oferente debe anexar certificación para el diseño y la implementación de sistemas de cableado estructurado del fabricante propuesto para las soluciones de Cableado estructurado</t>
  </si>
  <si>
    <t>El oferente debe anexar certificación de la casa matriz de los productos que incluyen en la oferta y el listado de los servicios de mantenimiento objeto de la invitación a cotizar, donde se evidencie
que son autorizados para la comercialización, distribución autorizada y/o distribución exclusiva</t>
  </si>
  <si>
    <t>El oferente debe anexar certificación de la casa matriz donde se especifique la ubicación del centro de servicio; con la finalidad de validar por parte de la Universidad el cumplimiento de los tiempos de atención máximos requeridos y exigidos en el numeral 32 del anexo 2 condiciones
de servicio</t>
  </si>
  <si>
    <t>El oferente debe anexar información del fabricante de aires acondicionados de precisión donde se pueda verificar el cumplimiento de las especificaciones técnicas relacionadas</t>
  </si>
  <si>
    <t>El oferente debe anexar información del fabricante donde se pueda verificar la Eficiencia del UPS de acuerdo a su porcentaje de Carga, Se fija para todos los oferentes la altitud de Popayán
capital del Departamento del Cauca, se encuentra a una altitud de 1.738 metros sobre el nivel
del mar, msnm, con una temperatura media de 19° C</t>
  </si>
  <si>
    <t>El oferente debe anexar para evaluación por el comité técnico, la modulación del sistema de acondicionamiento y la recomendación para ubicación del gabinete de alto consumo en la
distribución de gabinetes dentro del área</t>
  </si>
  <si>
    <t>El oferente deberá certificar por escrito que su oferta incluye los servicios de mantenimiento preventivo y servicios de atención a incidentes con reemplazo avanzado de  artes en esquema,
tal como se discrimina en el numeral 32 del anexo 2.</t>
  </si>
  <si>
    <t>El Fabricante debe entregar al oferente una carta en la que certifique que sus productos son ofrecidos de forma directa por su filial con presencia y constituida legalmente en bia o a
través de una empresa mayorista constituida legalmente en Colombia o certificación de
comercialización por parte del fabricante en la modalidad de canal autorizado</t>
  </si>
  <si>
    <t>El oferente debe anexar la distribución esquemática de condensadoras en el área, y entregue el diseño de la estructura para fijación de las condensadoras y los pesos de los  quipos y de la estructura propuesta</t>
  </si>
  <si>
    <t xml:space="preserve">El oferente debe anexarlos catálogos y/o fichas técnicas de los equipos
</t>
  </si>
  <si>
    <t>Los oferentes deben entregar aceptación PUNTO A PUNTO dando por entendido, aceptado y cumplido, cada uno de los ítems mencionados en los anexos 2, 4 y 5 que hacen parte integral
de este documento</t>
  </si>
  <si>
    <t xml:space="preserve">MÁXIMO tres (03) contratos de construcción y/o implementación y/o suministro y/o puesta en funcionamiento de Data Centers y cuya sumatoria sea igual o superior al presupuesto oficial.
La experiencia específica se acreditará mediante la presentación de las correspondientes actas de
liquidación y/o actas de recibo final y/o certificaciones de la ejecución de los contratos relacionados en
el formulario de experiencia específica (Anexo G) suscritas por la entidad contratante y en las que sea
posible verificar las actividades relacionadas con el objeto del presente proceso requerido por la
Universidad. Los contratos que aporte el oferente para demostrar su experiencia, deberán haberse
ejecutado y liquidado antes del cierre de la presente convocatoria.
</t>
  </si>
  <si>
    <t>OBJETO: CONSTRUCCIÓN, SUMINISTRO, IMPLEMENTACION Y PUESTA EN FUNCIONAMIENTO DE DATACENTER PARA LA UNIVERSIDAD DEL CAUCA UBICADO EN EL EDIFICIO DE LA DIVISIÓN
DE TECNOLOGÍAS DE LA INFORMACIÓN Y LAS COMUNICACIONES</t>
  </si>
  <si>
    <t>LICITACIÓN PÚBLICA N° 039-2018</t>
  </si>
  <si>
    <t>VALOR TOTAL EJECUTADO 
PO = $3.104.922.850</t>
  </si>
  <si>
    <t>En caso de estructura plural, el oferente que aporte más del 40% de la experiencia específica relacionada con el criterio de VTE, debe tener por lo menos una participación del 40%. Cada uno de los integrantes del proponente plural deberá aportar por lo menos una experiencia específica del 30%, cumpliendo con los requisitos exigidos en este numeral.</t>
  </si>
  <si>
    <t>2.3.3</t>
  </si>
  <si>
    <t>LICITACION No. 039-2018</t>
  </si>
  <si>
    <t>UNION TEMPORAL DATA CAUCA 2018</t>
  </si>
  <si>
    <t>UNSPSC
39121900
72151500
39122200</t>
  </si>
  <si>
    <t>UNSPSC
26121600
72151500
39122200</t>
  </si>
  <si>
    <t>UNSPSC
43223300
72151500
39122100</t>
  </si>
  <si>
    <t>ARUS S.A</t>
  </si>
  <si>
    <t>EL CONSORCIADO NETCOM NO APORTA LAS FACTURAS DE LOS ELEMENTOS SUMINISTRADOS Y/O CERTIFICACION CONTABLE DE PAGO DEL CONTRATO SUSCRITO CON EL CONSORCIO CONSTRUTEC 2011. DE IGUAL MANERA DEBE APORTAR LAS FACTURAS O CERTIFICACION CONTABLE DEL CONTRATO SUSCRITO ENTRE EL CONSORCIADO AQSERV S.A.S Y LA EMPRESA DE RECURSOS TECNOLOGICOS</t>
  </si>
  <si>
    <t>UNSPSC
26121600
39122200
43221700</t>
  </si>
  <si>
    <t>Profesional Universitario</t>
  </si>
  <si>
    <t>CONVOCATORIA PÚBLICA N° 039-2018</t>
  </si>
  <si>
    <t>Popayán, 21 de diciembre de 2018</t>
  </si>
  <si>
    <t>Presupuesto Oficial: $3,104,922,850</t>
  </si>
  <si>
    <t>OBJETO: CONSTRUCCIÓN, SUMINISTRO, IMPLEMENTACION Y PUESTA EN FUNCIONAMIENTO DE DATACENTER PARA LA UNIVERSIDAD DEL CAUCA UBICADO EN EL EDIFICIO DE LA DIVISIÓN DE TECNOLOGÍAS DE LA INFORMACIÓN Y LAS COMUNICACIONES</t>
  </si>
  <si>
    <t>UNION TEMPORAL DATACAUCA 2018</t>
  </si>
  <si>
    <t>ARUS S.A.</t>
  </si>
  <si>
    <t>MODIFICA EL PUNTO 3 DEL ANEXO. EL DOCUMENTO LO PRESENTA UNA PERSONA Y LO SUSCRIBE OTRA DIFERENTE.</t>
  </si>
  <si>
    <t>NO APORTA EL RECIBO O CONSTANCIA DE PAGO</t>
  </si>
  <si>
    <t>DEBE INDICAR EN QUE FALTA (ABSOLUTA O TEMPORAL)  INCURRE EL GERENTE PARA QUE EL SUPLENTE PRESENTE LA OFERTA, DADO QUE LOS SUPLENTES NO ESTAN FACULTADOS PARA PRESENTAR LA OFERTA</t>
  </si>
  <si>
    <t>AUTORIZACIÓN PARA COMPROMETER A LA SOCIEDAD</t>
  </si>
  <si>
    <t>LA FIRMA AQSERV S.A.S. APORTA AUTORIZACIÓN PARA COMPROMETER A LA SOCIEDAD, LA CUAL NO ESTA APROBADA Y SUSCRITA POR EL ORGANO COMPETENTE, ES DECIR LOS SOCIOS DE LA COMPAÑÍA, DE ACUERDO A LO ESTABLECIDO EN EL CERTIFICADO DE EXISTENCIA Y REPRESENTACIÓN LEGAL.</t>
  </si>
  <si>
    <t>CARTA DE ACEPTACIÓN DEL PRESUPUESTO OFICIAL</t>
  </si>
  <si>
    <t>EL CONSORCIADO NETCOM COLOMBIA LTDA. NO INDICA EL CUMPLIMIENTO DURANTE LOS SEIS MESES, COMO LO ESTABLECE EL PLIEGO DE CONDICIONES</t>
  </si>
  <si>
    <t>EL DOCUMENTO SE ENCUENTRA SUSCRITO POR JUAN GUILLERMO ARANGO HURTADO Y LA OFERTA LA PRESENTA OSCAR HERNAN HERRERA RESTREPO. ACLARAR QUIEN SUSCRIBE LA PRESENTACIÓN DE LA OFERTA.</t>
  </si>
  <si>
    <t xml:space="preserve">PAZ Y SALVO EXPEDIDO POR LA DIVISIÓN DE GESTIÓN FINANCIERA DE LA
UNIVERSIDAD DEL CAUCA
</t>
  </si>
  <si>
    <t>ACLARAR QUIEN SUSCRIBE LA PRESENTACIÓN DE LA OFERTA.</t>
  </si>
  <si>
    <t xml:space="preserve">LADY CRISTINA PAZ MBURBANO </t>
  </si>
  <si>
    <t>ABOGADA</t>
  </si>
  <si>
    <t>NO CUMPLE</t>
  </si>
  <si>
    <r>
      <rPr>
        <b/>
        <u/>
        <sz val="12"/>
        <rFont val="Arial Narrow"/>
        <family val="2"/>
      </rPr>
      <t>Director del proyecto</t>
    </r>
    <r>
      <rPr>
        <sz val="12"/>
        <rFont val="Arial Narrow"/>
        <family val="2"/>
      </rPr>
      <t xml:space="preserve">. Ingeniero eléctrico, electricista, electrónico o industrial. 
10 años o más de experiencia general y experiencia específica de 2 años como Director de proyectos de tecnología o con objetos similares o relacionados al de la presente convocatoria.
La experiencia general se certifica con la presentación de
la tarjeta profesional y el tiempo cuenta a partir de la
expedición de la misma. La experiencia especifica
mediante certificaciones expedidas o suscritas por la
Entidad Contratante y/o la certificación de la Empresa que
ejecutó el proyecto, a la que se debe adjuntar copia del
respectivo contrato laboral o de prestación de servicios. Se
debe adjuntar en todo caso acta de recibo final o acta de
liquidación o certificación de la Entidad contratante. No se
admiten auto certificaciones
</t>
    </r>
  </si>
  <si>
    <r>
      <t>•</t>
    </r>
    <r>
      <rPr>
        <b/>
        <u/>
        <sz val="12"/>
        <rFont val="Arial Narrow"/>
        <family val="2"/>
      </rPr>
      <t>Ingeniero Residente del proyecto</t>
    </r>
    <r>
      <rPr>
        <sz val="12"/>
        <rFont val="Arial Narrow"/>
        <family val="2"/>
      </rPr>
      <t xml:space="preserve">. Ing. Eléctrico, Electricista o Electrónico Ingeniero con mínimo 5 años de experiencia general.
Experiencia específica de 3 años o más con Data Centers.
La experiencia general se certifica con la presentación de la tarjeta profesional y el tiempo cuenta a partir de la expedición de la misma. La experiencia especifica mediante certificaciones expedidas o suscritas por la Entidad Contratante y/o la certificación de la Empresa que ejecutó el proyecto, a la que se debe adjuntar copia del respectivo contrato laboral o de prestación de servicios. Se debe adjuntar en todo caso acta de recibo final o acta de liquidación o certificación de la Entidad contratante. No se admiten auto certificaciones.
</t>
    </r>
  </si>
  <si>
    <r>
      <t xml:space="preserve">• </t>
    </r>
    <r>
      <rPr>
        <b/>
        <u/>
        <sz val="12"/>
        <rFont val="Arial Narrow"/>
        <family val="2"/>
      </rPr>
      <t xml:space="preserve">Residente de obra Civil. 
</t>
    </r>
    <r>
      <rPr>
        <sz val="12"/>
        <rFont val="Arial Narrow"/>
        <family val="2"/>
      </rPr>
      <t>Experiencia general mínima de 8 años.</t>
    </r>
    <r>
      <rPr>
        <b/>
        <u/>
        <sz val="12"/>
        <rFont val="Arial Narrow"/>
        <family val="2"/>
      </rPr>
      <t xml:space="preserve">
</t>
    </r>
    <r>
      <rPr>
        <sz val="12"/>
        <rFont val="Arial Narrow"/>
        <family val="2"/>
      </rPr>
      <t>Experiencia específica de 2 años en construcción y/o mantenimiento y/o implementación de obras relacionadas con la construcción de data centers.
La experiencia general se certifica con la presentación de la tarjeta profesional y el tiempo cuenta a partir de la expedición de la misma. La experiencia especifica mediante certificaciones expedidas o suscritas por la Entidad Contratante y/o la certificación de la Empresa que ejecutó el proyecto, a la que se debe adjuntar copia del respectivo contrato laboral o de prestación de servicios. Se debe adjuntar en todo caso acta de recibo final o acta de liquidación o certificación de la Entidad contratante. No se admiten auto certificaciones.</t>
    </r>
  </si>
  <si>
    <r>
      <t xml:space="preserve">• </t>
    </r>
    <r>
      <rPr>
        <b/>
        <u/>
        <sz val="12"/>
        <rFont val="Arial Narrow"/>
        <family val="2"/>
      </rPr>
      <t xml:space="preserve">Ingeniero Industrial o profesional en salud ocupacional o profesional con especialización en salud ocupacional
Residente
</t>
    </r>
    <r>
      <rPr>
        <sz val="12"/>
        <rFont val="Arial Narrow"/>
        <family val="2"/>
      </rPr>
      <t>SISO en seguridad y salud en el trabajo con al menos tres (3) años de experiencia general.
La experiencia contada a partir de expedición de la resolución que le concede licencia para prestar servicios en salud ocupacional con 100% de disponibilidad de tiempo en obra. La licencia deberá estar vigente a la fecha de cierre de la presente convocatoria.</t>
    </r>
  </si>
  <si>
    <t>La documentación aportada no permite verificar experiencia relacionada, es necesario aclarar y adjuntar certificaciones y/o actas de liquidación y/o recibo final donde se pueda verificar lo requerido en el pliego de condiciones</t>
  </si>
  <si>
    <t>Presenta certificación expedida por Empresa, pero no adjunta contrato laboral o de prestación de servicios. Así mismo, no adjunta certificaciones y/o actas de liquidación y/o recibo final, conforme a las condiciones descritas en el pliego de condiciones.</t>
  </si>
  <si>
    <t>Presenta certificación expedida por Empresa, pero no adjunta contrato laboral o de prestación de servicios.</t>
  </si>
  <si>
    <t>La expericiencia especifica no hace referencia a la experencia relacionada requerida</t>
  </si>
  <si>
    <t>Aunque en su hoja de vida relaciona titulo profesional en salud ocuacional no adjunta el respectivo soporte y no adjunta carta de disponibilidad del 100% en obra en caso de ser adjudicataria la firma oferente.</t>
  </si>
  <si>
    <t>Es ingeniero industrial con especializacion en salud ocupacional.
No adjunta carta de disponibilidad del 100% en obra en caso de ser adjudicataria la firma oferente.</t>
  </si>
  <si>
    <t>Verificación del Anexo No. 02 RFP FINAL DATACENTER UNICAUCA</t>
  </si>
  <si>
    <t>Anexo No. 02 RFP FINAL DATACENTER UNICAUCA</t>
  </si>
  <si>
    <t>1.3</t>
  </si>
  <si>
    <t xml:space="preserve">COMITÉ FINANCIERO ASESOR </t>
  </si>
  <si>
    <t xml:space="preserve">VERIFICACIÓN REQUISITOS FINANCIEROS - PROPONENTES </t>
  </si>
  <si>
    <t>CONSTRUCCIÓN, SUMINISTRO, IMPLEMENTACION Y PUESTA EN FUNCIONAMIENTO DE DATACENTER PARA LA UNIVERSIDAD DEL CAUCA UBICADO EN EL EDIFICIO DE LA DIVISIÓN DE TECNOLOGÍAS DE LA INFORMACIÓN Y LAS COMUNICACIONES.</t>
  </si>
  <si>
    <t>ARUS S.A. - OSCAR HERNAN HERRERA RESTREPO</t>
  </si>
  <si>
    <t>2.2.</t>
  </si>
  <si>
    <t>REQUISITOS DE CAPACIDAD FINANCIERA</t>
  </si>
  <si>
    <t>CAPITAL DE TRABAJO &gt;= 100%PO
PO =  $3.104.922.850</t>
  </si>
  <si>
    <t>ÍNDICE DE LIQUIDEZ &gt;= 1,1</t>
  </si>
  <si>
    <t>NIVEL DE ENDEUDAMIENTO &lt;= 70%</t>
  </si>
  <si>
    <t>JOSE REYMIR OJEDA OJEDA</t>
  </si>
  <si>
    <t>Debe incluir carta de Panduit donde certifique que estan avalados para diseñar</t>
  </si>
  <si>
    <t>Debe incluir carta del fabricante donde se especifique los productos y servicios incluidos en la oferta</t>
  </si>
  <si>
    <t>Debe incluir carta del fabricante de los equipos UPS, AA, tableros, que especifique los tiempos de atención maximos para servicio</t>
  </si>
  <si>
    <t>Se debe incluir informacion técnica de las unidades de acondicionamiento propuestas</t>
  </si>
  <si>
    <t>Se debe anexar brouchure o documento tecnico del UPS ofertada donde se pueda verificar la eficiencia</t>
  </si>
  <si>
    <t>El oferente debe anexar información tecnica del fabricante que permita validar distancias de seguridad para las condensadoras propuestas.</t>
  </si>
  <si>
    <t>La revisión del cumplimiento de los items referidos en el Anexo No. 2 y que no son sujetos de calificación, se adjuntaran en un anexo al informe de evaluación definitivo; sin embargo la subsanación requerida por cada una de los oferentes, la presentara solo el adjudicatario del proceso con un plazo maximo de diez (10) habiles posterior a la suscripción del contrato.</t>
  </si>
  <si>
    <t>El oferente debe complementar la información presentada en la oferta, presentando el diseño de la estructura para ubicación de condensadoras, definiendo dimensiones y forma constructiva definida.</t>
  </si>
  <si>
    <t>Debe anexar catalogos y/o fichas tecnicas de los equipos de acuerdo al RFP</t>
  </si>
  <si>
    <t>N/A</t>
  </si>
  <si>
    <t>Presenta certificación expedida por Empresa, sin embargo carece de la información requerida, es decir: tiempo laborado. No adjunta contrato laboral o de prestación de servicios.
Presenta otra certificación expedida por Empresa, que relaciona el tiempo laborado sin embargo es insuficiente y carece ademas del contrato laboral y/o de prestación de servicios.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</si>
</sst>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1" formatCode="_-* #,##0_-;\-* #,##0_-;_-* &quot;-&quot;_-;_-@_-"/>
    <numFmt numFmtId="164" formatCode="_-* #,##0.00\ _€_-;\-* #,##0.00\ _€_-;_-* &quot;-&quot;??\ _€_-;_-@_-"/>
    <numFmt numFmtId="165" formatCode="_-&quot;$&quot;* #,##0_-;\-&quot;$&quot;* #,##0_-;_-&quot;$&quot;* &quot;-&quot;_-;_-@_-"/>
    <numFmt numFmtId="166" formatCode="_-&quot;$&quot;* #,##0.00_-;\-&quot;$&quot;* #,##0.00_-;_-&quot;$&quot;* &quot;-&quot;??_-;_-@_-"/>
    <numFmt numFmtId="167" formatCode="_ * #,##0_ ;_ * \-#,##0_ ;_ * &quot;-&quot;??_ ;_ @_ "/>
    <numFmt numFmtId="168" formatCode="_ &quot;$&quot;\ * #,##0_ ;_ &quot;$&quot;\ * \-#,##0_ ;_ &quot;$&quot;\ * &quot;-&quot;_ ;_ @_ "/>
    <numFmt numFmtId="169" formatCode="&quot;$&quot;\ #,##0"/>
    <numFmt numFmtId="170" formatCode="_ &quot;$&quot;\ * #,##0.00_ ;_ &quot;$&quot;\ * \-#,##0.00_ ;_ &quot;$&quot;\ * &quot;-&quot;??_ ;_ @_ "/>
    <numFmt numFmtId="171" formatCode="&quot;$&quot;\ #,##0.00"/>
    <numFmt numFmtId="172" formatCode="_ * #,##0.00_ ;_ * \-#,##0.00_ ;_ * &quot;-&quot;??_ ;_ @_ "/>
    <numFmt numFmtId="173" formatCode="_-* #,##0\ _€_-;\-* #,##0\ _€_-;_-* &quot;-&quot;??\ _€_-;_-@_-"/>
    <numFmt numFmtId="174" formatCode="_-* #,##0_-;\-* #,##0_-;_-* &quot;-&quot;??_-;_-@_-"/>
    <numFmt numFmtId="175" formatCode="_-* #,##0.00_-;\-* #,##0.00_-;_-* &quot;-&quot;_-;_-@_-"/>
    <numFmt numFmtId="176" formatCode="0.000"/>
    <numFmt numFmtId="177" formatCode="_-&quot;$&quot;* #,##0_-;\-&quot;$&quot;* #,##0_-;_-&quot;$&quot;* &quot;-&quot;??_-;_-@_-"/>
    <numFmt numFmtId="178" formatCode="0.0"/>
  </numFmts>
  <fonts count="34" x14ac:knownFonts="1">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u/>
      <sz val="11"/>
      <color theme="11"/>
      <name val="Calibri"/>
      <family val="2"/>
      <scheme val="minor"/>
    </font>
    <font>
      <sz val="11"/>
      <name val="Calibri"/>
      <family val="2"/>
      <scheme val="minor"/>
    </font>
    <font>
      <b/>
      <sz val="12"/>
      <name val="Arial"/>
      <family val="2"/>
    </font>
    <font>
      <b/>
      <sz val="10"/>
      <color theme="1"/>
      <name val="Arial"/>
      <family val="2"/>
    </font>
    <font>
      <sz val="10"/>
      <color theme="1"/>
      <name val="Arial"/>
      <family val="2"/>
    </font>
    <font>
      <b/>
      <sz val="10"/>
      <name val="Arial"/>
      <family val="2"/>
    </font>
    <font>
      <sz val="10"/>
      <name val="Arial"/>
      <family val="2"/>
    </font>
    <font>
      <sz val="11"/>
      <color rgb="FFFF0000"/>
      <name val="Calibri"/>
      <family val="2"/>
      <scheme val="minor"/>
    </font>
    <font>
      <sz val="12"/>
      <name val="Arial Narrow"/>
      <family val="2"/>
    </font>
    <font>
      <sz val="10"/>
      <name val="Arial Narrow"/>
      <family val="2"/>
    </font>
    <font>
      <b/>
      <sz val="12"/>
      <name val="Arial Narrow"/>
      <family val="2"/>
    </font>
    <font>
      <b/>
      <sz val="10"/>
      <name val="Arial Narrow"/>
      <family val="2"/>
    </font>
    <font>
      <b/>
      <sz val="11"/>
      <name val="Arial Narrow"/>
      <family val="2"/>
    </font>
    <font>
      <sz val="10"/>
      <color rgb="FFFF0000"/>
      <name val="Calibri"/>
      <family val="2"/>
      <scheme val="minor"/>
    </font>
    <font>
      <sz val="10"/>
      <name val="Arial"/>
      <family val="2"/>
    </font>
    <font>
      <sz val="10"/>
      <name val="Arial"/>
      <family val="2"/>
    </font>
    <font>
      <b/>
      <sz val="10"/>
      <color rgb="FFFF0000"/>
      <name val="Arial Narrow"/>
      <family val="2"/>
    </font>
    <font>
      <b/>
      <sz val="11"/>
      <color rgb="FFFFC000"/>
      <name val="Calibri"/>
      <family val="2"/>
      <scheme val="minor"/>
    </font>
    <font>
      <b/>
      <sz val="11"/>
      <name val="Calibri"/>
      <family val="2"/>
      <scheme val="minor"/>
    </font>
    <font>
      <sz val="8"/>
      <color theme="1"/>
      <name val="Arial"/>
      <family val="2"/>
    </font>
    <font>
      <sz val="10"/>
      <name val="Arial"/>
      <family val="2"/>
    </font>
    <font>
      <sz val="10"/>
      <name val="Arial"/>
      <family val="2"/>
    </font>
    <font>
      <b/>
      <u/>
      <sz val="12"/>
      <name val="Arial Narrow"/>
      <family val="2"/>
    </font>
    <font>
      <sz val="10"/>
      <name val="Arial"/>
      <family val="2"/>
    </font>
    <font>
      <b/>
      <sz val="16"/>
      <name val="Arial"/>
      <family val="2"/>
    </font>
    <font>
      <b/>
      <sz val="16"/>
      <name val="Arial Narrow"/>
      <family val="2"/>
    </font>
    <font>
      <b/>
      <sz val="16"/>
      <color rgb="FF002060"/>
      <name val="Arial Narrow"/>
      <family val="2"/>
    </font>
    <font>
      <sz val="16"/>
      <name val="Arial Narrow"/>
      <family val="2"/>
    </font>
    <font>
      <sz val="16"/>
      <name val="Calibri"/>
      <family val="2"/>
    </font>
    <font>
      <b/>
      <sz val="12"/>
      <color rgb="FF002060"/>
      <name val="Arial Narrow"/>
      <family val="2"/>
    </font>
  </fonts>
  <fills count="10">
    <fill>
      <patternFill patternType="none"/>
    </fill>
    <fill>
      <patternFill patternType="gray125"/>
    </fill>
    <fill>
      <patternFill patternType="solid">
        <fgColor rgb="FFFFFF00"/>
        <bgColor indexed="64"/>
      </patternFill>
    </fill>
    <fill>
      <patternFill patternType="solid">
        <fgColor rgb="FF92D050"/>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tint="-4.9989318521683403E-2"/>
        <bgColor indexed="64"/>
      </patternFill>
    </fill>
    <fill>
      <patternFill patternType="solid">
        <fgColor theme="5" tint="0.39997558519241921"/>
        <bgColor indexed="64"/>
      </patternFill>
    </fill>
  </fills>
  <borders count="33">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right/>
      <top style="thin">
        <color auto="1"/>
      </top>
      <bottom/>
      <diagonal/>
    </border>
    <border>
      <left/>
      <right style="thin">
        <color auto="1"/>
      </right>
      <top/>
      <bottom/>
      <diagonal/>
    </border>
    <border>
      <left/>
      <right/>
      <top/>
      <bottom style="thin">
        <color auto="1"/>
      </bottom>
      <diagonal/>
    </border>
    <border>
      <left style="thin">
        <color indexed="64"/>
      </left>
      <right style="thin">
        <color indexed="64"/>
      </right>
      <top/>
      <bottom style="thin">
        <color indexed="64"/>
      </bottom>
      <diagonal/>
    </border>
    <border>
      <left/>
      <right style="thin">
        <color indexed="64"/>
      </right>
      <top/>
      <bottom style="thin">
        <color auto="1"/>
      </bottom>
      <diagonal/>
    </border>
    <border>
      <left style="thin">
        <color auto="1"/>
      </left>
      <right/>
      <top/>
      <bottom style="thin">
        <color auto="1"/>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diagonal/>
    </border>
    <border>
      <left style="thin">
        <color indexed="8"/>
      </left>
      <right style="thin">
        <color indexed="8"/>
      </right>
      <top style="thin">
        <color indexed="8"/>
      </top>
      <bottom style="thin">
        <color indexed="8"/>
      </bottom>
      <diagonal/>
    </border>
    <border>
      <left style="thin">
        <color indexed="8"/>
      </left>
      <right/>
      <top style="thin">
        <color indexed="8"/>
      </top>
      <bottom style="thin">
        <color indexed="8"/>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auto="1"/>
      </left>
      <right style="thin">
        <color indexed="64"/>
      </right>
      <top style="thin">
        <color auto="1"/>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121">
    <xf numFmtId="0" fontId="0" fillId="0" borderId="0"/>
    <xf numFmtId="164" fontId="1" fillId="0" borderId="0" applyFont="0" applyFill="0" applyBorder="0" applyAlignment="0" applyProtection="0"/>
    <xf numFmtId="165" fontId="1"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8" fontId="2" fillId="0" borderId="0" applyFon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166" fontId="1" fillId="0" borderId="0" applyFont="0" applyFill="0" applyBorder="0" applyAlignment="0" applyProtection="0"/>
    <xf numFmtId="9" fontId="1" fillId="0" borderId="0" applyFont="0" applyFill="0" applyBorder="0" applyAlignment="0" applyProtection="0"/>
    <xf numFmtId="0" fontId="2" fillId="0" borderId="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0" fontId="3" fillId="0" borderId="0" applyNumberFormat="0" applyFill="0" applyBorder="0" applyAlignment="0" applyProtection="0"/>
    <xf numFmtId="0" fontId="4" fillId="0" borderId="0" applyNumberFormat="0" applyFill="0" applyBorder="0" applyAlignment="0" applyProtection="0"/>
    <xf numFmtId="9" fontId="2" fillId="0" borderId="0" applyFont="0" applyFill="0" applyBorder="0" applyAlignment="0" applyProtection="0"/>
    <xf numFmtId="170" fontId="10" fillId="0" borderId="0" applyFont="0" applyFill="0" applyBorder="0" applyAlignment="0" applyProtection="0"/>
    <xf numFmtId="0" fontId="10" fillId="0" borderId="0"/>
    <xf numFmtId="0" fontId="1" fillId="0" borderId="0"/>
    <xf numFmtId="9" fontId="2" fillId="0" borderId="0" applyFont="0" applyFill="0" applyBorder="0" applyAlignment="0" applyProtection="0"/>
    <xf numFmtId="0" fontId="2" fillId="0" borderId="0"/>
    <xf numFmtId="172" fontId="2" fillId="0" borderId="0" applyFont="0" applyFill="0" applyBorder="0" applyAlignment="0" applyProtection="0"/>
    <xf numFmtId="0" fontId="18" fillId="0" borderId="0"/>
    <xf numFmtId="0" fontId="2" fillId="0" borderId="0"/>
    <xf numFmtId="0" fontId="19" fillId="0" borderId="0"/>
    <xf numFmtId="41" fontId="1" fillId="0" borderId="0" applyFont="0" applyFill="0" applyBorder="0" applyAlignment="0" applyProtection="0"/>
    <xf numFmtId="0" fontId="24" fillId="0" borderId="0"/>
    <xf numFmtId="0" fontId="25" fillId="0" borderId="0"/>
    <xf numFmtId="0" fontId="27" fillId="0" borderId="0"/>
  </cellStyleXfs>
  <cellXfs count="246">
    <xf numFmtId="0" fontId="0" fillId="0" borderId="0" xfId="0"/>
    <xf numFmtId="0" fontId="8" fillId="0" borderId="0" xfId="0" applyFont="1" applyFill="1" applyAlignment="1">
      <alignment horizontal="center" vertical="center"/>
    </xf>
    <xf numFmtId="0" fontId="8" fillId="0" borderId="0" xfId="0" applyFont="1" applyFill="1" applyBorder="1" applyAlignment="1">
      <alignment horizontal="center" vertical="center"/>
    </xf>
    <xf numFmtId="0" fontId="8" fillId="0" borderId="2" xfId="0" applyFont="1" applyFill="1" applyBorder="1" applyAlignment="1">
      <alignment horizontal="center" vertical="center"/>
    </xf>
    <xf numFmtId="0" fontId="0" fillId="0" borderId="0" xfId="0" applyBorder="1"/>
    <xf numFmtId="0" fontId="2" fillId="0" borderId="0" xfId="0" applyFont="1" applyBorder="1" applyAlignment="1">
      <alignment horizontal="center"/>
    </xf>
    <xf numFmtId="0" fontId="0" fillId="0" borderId="0" xfId="0" applyFill="1" applyBorder="1" applyAlignment="1">
      <alignment horizontal="center"/>
    </xf>
    <xf numFmtId="0" fontId="0" fillId="3" borderId="1" xfId="0" applyFill="1" applyBorder="1" applyAlignment="1">
      <alignment horizontal="center"/>
    </xf>
    <xf numFmtId="0" fontId="0" fillId="0" borderId="0" xfId="0" applyFill="1" applyBorder="1" applyAlignment="1">
      <alignment horizontal="center" vertical="center"/>
    </xf>
    <xf numFmtId="0" fontId="2" fillId="3" borderId="1" xfId="0" applyFont="1" applyFill="1" applyBorder="1" applyAlignment="1">
      <alignment horizontal="center" vertical="center" wrapText="1"/>
    </xf>
    <xf numFmtId="0" fontId="0" fillId="0" borderId="0" xfId="0" applyBorder="1" applyAlignment="1"/>
    <xf numFmtId="0" fontId="0" fillId="0" borderId="0" xfId="0" applyBorder="1" applyAlignment="1">
      <alignment horizontal="center"/>
    </xf>
    <xf numFmtId="0" fontId="2" fillId="0" borderId="0" xfId="0" applyFont="1" applyBorder="1"/>
    <xf numFmtId="3" fontId="0" fillId="0" borderId="1" xfId="0" applyNumberFormat="1" applyBorder="1"/>
    <xf numFmtId="0" fontId="2" fillId="0" borderId="1" xfId="0" applyNumberFormat="1" applyFont="1" applyBorder="1" applyAlignment="1">
      <alignment horizontal="center"/>
    </xf>
    <xf numFmtId="0" fontId="2" fillId="0" borderId="13" xfId="0" applyFont="1" applyBorder="1"/>
    <xf numFmtId="0" fontId="0" fillId="0" borderId="14" xfId="0" applyBorder="1"/>
    <xf numFmtId="0" fontId="0" fillId="0" borderId="15" xfId="0" applyBorder="1"/>
    <xf numFmtId="0" fontId="0" fillId="0" borderId="8" xfId="0" applyBorder="1"/>
    <xf numFmtId="0" fontId="2" fillId="2" borderId="15" xfId="0" applyFont="1" applyFill="1" applyBorder="1" applyAlignment="1">
      <alignment horizontal="center" vertical="center"/>
    </xf>
    <xf numFmtId="4" fontId="0" fillId="0" borderId="0" xfId="0" applyNumberFormat="1" applyFill="1" applyBorder="1"/>
    <xf numFmtId="0" fontId="2" fillId="0" borderId="8" xfId="0" applyFont="1" applyBorder="1" applyAlignment="1">
      <alignment horizontal="center"/>
    </xf>
    <xf numFmtId="0" fontId="2" fillId="0" borderId="15" xfId="0" applyFont="1" applyBorder="1"/>
    <xf numFmtId="9" fontId="0" fillId="0" borderId="0" xfId="111" applyFont="1" applyBorder="1"/>
    <xf numFmtId="0" fontId="0" fillId="0" borderId="8" xfId="0" applyFill="1" applyBorder="1"/>
    <xf numFmtId="0" fontId="0" fillId="0" borderId="12" xfId="0" applyBorder="1"/>
    <xf numFmtId="0" fontId="0" fillId="0" borderId="11" xfId="0" applyBorder="1"/>
    <xf numFmtId="0" fontId="2" fillId="2" borderId="12" xfId="0" applyFont="1" applyFill="1" applyBorder="1" applyAlignment="1">
      <alignment horizontal="center" vertical="center"/>
    </xf>
    <xf numFmtId="3" fontId="0" fillId="4" borderId="9" xfId="0" applyNumberFormat="1" applyFill="1" applyBorder="1"/>
    <xf numFmtId="0" fontId="0" fillId="0" borderId="0" xfId="0" applyFill="1" applyBorder="1"/>
    <xf numFmtId="0" fontId="0" fillId="0" borderId="15" xfId="0" applyFill="1" applyBorder="1"/>
    <xf numFmtId="0" fontId="0" fillId="0" borderId="11" xfId="0" applyFill="1" applyBorder="1"/>
    <xf numFmtId="0" fontId="0" fillId="0" borderId="13" xfId="0" applyFill="1" applyBorder="1"/>
    <xf numFmtId="0" fontId="0" fillId="0" borderId="7" xfId="0" applyFill="1" applyBorder="1" applyAlignment="1">
      <alignment horizontal="center"/>
    </xf>
    <xf numFmtId="0" fontId="0" fillId="0" borderId="14" xfId="0" applyFill="1" applyBorder="1"/>
    <xf numFmtId="0" fontId="12" fillId="0" borderId="0" xfId="0" applyFont="1" applyFill="1" applyBorder="1"/>
    <xf numFmtId="167" fontId="0" fillId="0" borderId="0" xfId="1" applyNumberFormat="1" applyFont="1" applyBorder="1" applyAlignment="1">
      <alignment horizontal="center"/>
    </xf>
    <xf numFmtId="167" fontId="12" fillId="0" borderId="0" xfId="1" applyNumberFormat="1" applyFont="1" applyFill="1" applyBorder="1" applyAlignment="1">
      <alignment horizontal="center"/>
    </xf>
    <xf numFmtId="167" fontId="2" fillId="0" borderId="0" xfId="1" applyNumberFormat="1" applyFont="1" applyBorder="1" applyAlignment="1">
      <alignment horizontal="center" vertical="center" wrapText="1"/>
    </xf>
    <xf numFmtId="167" fontId="2" fillId="0" borderId="0" xfId="1" applyNumberFormat="1" applyFont="1" applyFill="1" applyBorder="1" applyAlignment="1">
      <alignment horizontal="center" vertical="center" wrapText="1"/>
    </xf>
    <xf numFmtId="0" fontId="6" fillId="0" borderId="0" xfId="112" applyFont="1" applyFill="1" applyAlignment="1">
      <alignment vertical="center"/>
    </xf>
    <xf numFmtId="0" fontId="13" fillId="0" borderId="0" xfId="112" applyFont="1" applyFill="1" applyAlignment="1">
      <alignment vertical="center"/>
    </xf>
    <xf numFmtId="0" fontId="2" fillId="0" borderId="0" xfId="112" applyFont="1" applyFill="1" applyAlignment="1">
      <alignment vertical="center"/>
    </xf>
    <xf numFmtId="0" fontId="14" fillId="0" borderId="0" xfId="112" applyFont="1" applyFill="1" applyAlignment="1">
      <alignment vertical="center"/>
    </xf>
    <xf numFmtId="0" fontId="6" fillId="0" borderId="0" xfId="112" applyFont="1" applyFill="1" applyBorder="1" applyAlignment="1">
      <alignment vertical="center"/>
    </xf>
    <xf numFmtId="0" fontId="6" fillId="0" borderId="9" xfId="112" applyFont="1" applyFill="1" applyBorder="1" applyAlignment="1">
      <alignment vertical="center"/>
    </xf>
    <xf numFmtId="0" fontId="13" fillId="0" borderId="0" xfId="112" applyFont="1" applyFill="1"/>
    <xf numFmtId="0" fontId="13" fillId="0" borderId="0" xfId="112" applyFont="1" applyBorder="1" applyAlignment="1">
      <alignment horizontal="justify" vertical="justify"/>
    </xf>
    <xf numFmtId="0" fontId="14" fillId="0" borderId="0" xfId="112" applyFont="1" applyFill="1" applyAlignment="1">
      <alignment horizontal="center" vertical="center"/>
    </xf>
    <xf numFmtId="0" fontId="13" fillId="0" borderId="0" xfId="112" applyFont="1" applyFill="1" applyAlignment="1">
      <alignment horizontal="center" vertical="center"/>
    </xf>
    <xf numFmtId="0" fontId="13" fillId="0" borderId="0" xfId="112" applyFont="1" applyFill="1" applyAlignment="1">
      <alignment horizontal="justify" vertical="justify"/>
    </xf>
    <xf numFmtId="0" fontId="15" fillId="0" borderId="0" xfId="112" applyFont="1" applyFill="1" applyAlignment="1">
      <alignment horizontal="justify" vertical="justify"/>
    </xf>
    <xf numFmtId="0" fontId="14" fillId="0" borderId="0" xfId="112" applyFont="1" applyFill="1" applyAlignment="1">
      <alignment horizontal="justify" vertical="justify"/>
    </xf>
    <xf numFmtId="0" fontId="14" fillId="0" borderId="0" xfId="112" applyFont="1" applyFill="1" applyBorder="1" applyAlignment="1">
      <alignment horizontal="left" vertical="top"/>
    </xf>
    <xf numFmtId="0" fontId="12" fillId="0" borderId="0" xfId="112" applyFont="1" applyFill="1"/>
    <xf numFmtId="0" fontId="14" fillId="0" borderId="0" xfId="112" applyFont="1" applyFill="1"/>
    <xf numFmtId="9" fontId="5" fillId="0" borderId="0" xfId="111" applyFont="1" applyBorder="1"/>
    <xf numFmtId="3" fontId="0" fillId="0" borderId="0" xfId="0" applyNumberFormat="1" applyBorder="1"/>
    <xf numFmtId="0" fontId="0" fillId="0" borderId="17" xfId="0" applyBorder="1" applyAlignment="1">
      <alignment horizontal="center"/>
    </xf>
    <xf numFmtId="9" fontId="0" fillId="0" borderId="17" xfId="111" applyFont="1" applyBorder="1"/>
    <xf numFmtId="173" fontId="0" fillId="0" borderId="1" xfId="1" applyNumberFormat="1" applyFont="1" applyBorder="1"/>
    <xf numFmtId="3" fontId="0" fillId="0" borderId="17" xfId="0" applyNumberFormat="1" applyBorder="1"/>
    <xf numFmtId="9" fontId="11" fillId="0" borderId="15" xfId="97" applyFont="1" applyFill="1" applyBorder="1"/>
    <xf numFmtId="0" fontId="5" fillId="0" borderId="19" xfId="110" applyNumberFormat="1" applyFont="1" applyBorder="1" applyAlignment="1">
      <alignment horizontal="center" vertical="center"/>
    </xf>
    <xf numFmtId="169" fontId="21" fillId="7" borderId="19" xfId="110" applyNumberFormat="1" applyFont="1" applyFill="1" applyBorder="1" applyAlignment="1">
      <alignment horizontal="right" vertical="center"/>
    </xf>
    <xf numFmtId="0" fontId="5" fillId="0" borderId="19" xfId="110" applyFont="1" applyBorder="1" applyAlignment="1">
      <alignment horizontal="center" vertical="center"/>
    </xf>
    <xf numFmtId="0" fontId="8" fillId="0" borderId="23" xfId="0" applyFont="1" applyFill="1" applyBorder="1" applyAlignment="1">
      <alignment horizontal="center" vertical="center"/>
    </xf>
    <xf numFmtId="0" fontId="8" fillId="0" borderId="23" xfId="0" applyFont="1" applyFill="1" applyBorder="1" applyAlignment="1">
      <alignment horizontal="left" vertical="center" wrapText="1"/>
    </xf>
    <xf numFmtId="175" fontId="8" fillId="0" borderId="23" xfId="117" applyNumberFormat="1" applyFont="1" applyFill="1" applyBorder="1" applyAlignment="1">
      <alignment horizontal="center" vertical="center"/>
    </xf>
    <xf numFmtId="169" fontId="8" fillId="0" borderId="23" xfId="0" applyNumberFormat="1" applyFont="1" applyFill="1" applyBorder="1" applyAlignment="1">
      <alignment vertical="center"/>
    </xf>
    <xf numFmtId="0" fontId="14" fillId="0" borderId="23" xfId="112" applyFont="1" applyFill="1" applyBorder="1" applyAlignment="1">
      <alignment horizontal="center" vertical="center" wrapText="1"/>
    </xf>
    <xf numFmtId="0" fontId="15" fillId="0" borderId="18" xfId="112" applyFont="1" applyFill="1" applyBorder="1" applyAlignment="1">
      <alignment horizontal="center" vertical="center"/>
    </xf>
    <xf numFmtId="0" fontId="6" fillId="0" borderId="0" xfId="112" applyFont="1" applyFill="1" applyBorder="1" applyAlignment="1">
      <alignment vertical="center" wrapText="1"/>
    </xf>
    <xf numFmtId="0" fontId="7" fillId="0" borderId="1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3" xfId="0" applyFont="1" applyFill="1" applyBorder="1" applyAlignment="1">
      <alignment horizontal="left" vertical="center"/>
    </xf>
    <xf numFmtId="169" fontId="7" fillId="0" borderId="23" xfId="0" applyNumberFormat="1" applyFont="1" applyFill="1" applyBorder="1" applyAlignment="1">
      <alignment vertical="center"/>
    </xf>
    <xf numFmtId="0" fontId="7" fillId="0" borderId="23" xfId="0" applyFont="1" applyFill="1" applyBorder="1" applyAlignment="1">
      <alignment horizontal="center" vertical="center"/>
    </xf>
    <xf numFmtId="0" fontId="7" fillId="0" borderId="0" xfId="0" applyFont="1" applyFill="1" applyAlignment="1">
      <alignment horizontal="center" vertical="center"/>
    </xf>
    <xf numFmtId="3" fontId="2" fillId="0" borderId="23" xfId="98" applyNumberFormat="1" applyFont="1" applyFill="1" applyBorder="1" applyAlignment="1">
      <alignment horizontal="right" vertical="center"/>
    </xf>
    <xf numFmtId="10" fontId="2" fillId="0" borderId="23" xfId="97" applyNumberFormat="1" applyFont="1" applyFill="1" applyBorder="1" applyAlignment="1">
      <alignment horizontal="center" vertical="center"/>
    </xf>
    <xf numFmtId="10" fontId="8" fillId="0" borderId="23" xfId="97" applyNumberFormat="1" applyFont="1" applyFill="1" applyBorder="1" applyAlignment="1">
      <alignment horizontal="center" vertical="center"/>
    </xf>
    <xf numFmtId="169" fontId="9" fillId="0" borderId="23" xfId="1" applyNumberFormat="1" applyFont="1" applyFill="1" applyBorder="1" applyAlignment="1">
      <alignment horizontal="left" vertical="center"/>
    </xf>
    <xf numFmtId="10" fontId="9" fillId="0" borderId="23" xfId="97" applyNumberFormat="1" applyFont="1" applyFill="1" applyBorder="1" applyAlignment="1">
      <alignment horizontal="center" vertical="center"/>
    </xf>
    <xf numFmtId="3" fontId="9" fillId="0" borderId="23" xfId="98" applyNumberFormat="1" applyFont="1" applyFill="1" applyBorder="1" applyAlignment="1">
      <alignment horizontal="left" vertical="center"/>
    </xf>
    <xf numFmtId="10" fontId="9" fillId="0" borderId="18" xfId="97" applyNumberFormat="1" applyFont="1" applyFill="1" applyBorder="1" applyAlignment="1">
      <alignment horizontal="center" vertical="center"/>
    </xf>
    <xf numFmtId="169" fontId="9" fillId="0" borderId="24" xfId="1" applyNumberFormat="1" applyFont="1" applyFill="1" applyBorder="1" applyAlignment="1">
      <alignment horizontal="left" vertical="center"/>
    </xf>
    <xf numFmtId="9" fontId="8" fillId="0" borderId="23" xfId="97" applyFont="1" applyFill="1" applyBorder="1" applyAlignment="1">
      <alignment vertical="center"/>
    </xf>
    <xf numFmtId="0" fontId="7" fillId="0" borderId="23" xfId="0" applyFont="1" applyFill="1" applyBorder="1" applyAlignment="1">
      <alignment vertical="center"/>
    </xf>
    <xf numFmtId="10" fontId="7" fillId="0" borderId="23" xfId="97" applyNumberFormat="1" applyFont="1" applyFill="1" applyBorder="1" applyAlignment="1">
      <alignment vertical="center"/>
    </xf>
    <xf numFmtId="0" fontId="15" fillId="0" borderId="23" xfId="112" applyFont="1" applyFill="1" applyBorder="1" applyAlignment="1">
      <alignment horizontal="center" vertical="center"/>
    </xf>
    <xf numFmtId="0" fontId="15" fillId="0" borderId="23" xfId="112" applyFont="1" applyFill="1" applyBorder="1" applyAlignment="1">
      <alignment horizontal="center" vertical="center" wrapText="1"/>
    </xf>
    <xf numFmtId="0" fontId="15" fillId="5" borderId="23" xfId="112" applyFont="1" applyFill="1" applyBorder="1" applyAlignment="1">
      <alignment horizontal="justify" vertical="center"/>
    </xf>
    <xf numFmtId="0" fontId="15" fillId="5" borderId="23" xfId="112" applyFont="1" applyFill="1" applyBorder="1" applyAlignment="1">
      <alignment horizontal="center" vertical="center" wrapText="1"/>
    </xf>
    <xf numFmtId="0" fontId="12" fillId="6" borderId="23" xfId="112" applyFont="1" applyFill="1" applyBorder="1" applyAlignment="1">
      <alignment horizontal="justify" vertical="center" wrapText="1"/>
    </xf>
    <xf numFmtId="0" fontId="12" fillId="6" borderId="23" xfId="112" applyFont="1" applyFill="1" applyBorder="1" applyAlignment="1">
      <alignment horizontal="left" vertical="center" wrapText="1"/>
    </xf>
    <xf numFmtId="168" fontId="14" fillId="0" borderId="23" xfId="113" applyNumberFormat="1" applyFont="1" applyFill="1" applyBorder="1" applyAlignment="1">
      <alignment horizontal="center" vertical="center" wrapText="1"/>
    </xf>
    <xf numFmtId="168" fontId="14" fillId="0" borderId="23" xfId="113" applyNumberFormat="1" applyFont="1" applyFill="1" applyBorder="1" applyAlignment="1">
      <alignment vertical="center" wrapText="1"/>
    </xf>
    <xf numFmtId="0" fontId="12" fillId="6" borderId="23" xfId="0" applyFont="1" applyFill="1" applyBorder="1" applyAlignment="1">
      <alignment horizontal="justify" vertical="center" wrapText="1"/>
    </xf>
    <xf numFmtId="0" fontId="14" fillId="0" borderId="23" xfId="0" applyFont="1" applyFill="1" applyBorder="1" applyAlignment="1">
      <alignment horizontal="center" vertical="center"/>
    </xf>
    <xf numFmtId="0" fontId="15" fillId="5" borderId="23" xfId="112" applyFont="1" applyFill="1" applyBorder="1" applyAlignment="1">
      <alignment horizontal="left" vertical="center"/>
    </xf>
    <xf numFmtId="0" fontId="20" fillId="5" borderId="23" xfId="112" applyFont="1" applyFill="1" applyBorder="1" applyAlignment="1">
      <alignment horizontal="center" vertical="justify"/>
    </xf>
    <xf numFmtId="0" fontId="13" fillId="6" borderId="23" xfId="112" applyFont="1" applyFill="1" applyBorder="1" applyAlignment="1">
      <alignment horizontal="left" vertical="center" wrapText="1"/>
    </xf>
    <xf numFmtId="0" fontId="12" fillId="0" borderId="0" xfId="112" applyFont="1" applyFill="1" applyAlignment="1">
      <alignment horizontal="center" vertical="center"/>
    </xf>
    <xf numFmtId="0" fontId="14" fillId="0" borderId="0" xfId="112" applyFont="1" applyFill="1" applyAlignment="1">
      <alignment horizontal="right" vertical="justify"/>
    </xf>
    <xf numFmtId="176" fontId="12" fillId="0" borderId="0" xfId="112" applyNumberFormat="1" applyFont="1" applyFill="1" applyAlignment="1">
      <alignment horizontal="justify" vertical="justify"/>
    </xf>
    <xf numFmtId="0" fontId="12" fillId="0" borderId="0" xfId="112" applyFont="1" applyFill="1" applyAlignment="1">
      <alignment horizontal="justify" vertical="justify"/>
    </xf>
    <xf numFmtId="0" fontId="7" fillId="0" borderId="23"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0" xfId="0" applyFont="1" applyFill="1" applyBorder="1" applyAlignment="1">
      <alignment horizontal="center" vertical="center"/>
    </xf>
    <xf numFmtId="0" fontId="8" fillId="0" borderId="17" xfId="0" applyFont="1" applyFill="1" applyBorder="1" applyAlignment="1">
      <alignment horizontal="center" vertical="center"/>
    </xf>
    <xf numFmtId="0" fontId="23" fillId="0" borderId="17" xfId="0" applyFont="1" applyFill="1" applyBorder="1" applyAlignment="1">
      <alignment horizontal="left" vertical="center" wrapText="1"/>
    </xf>
    <xf numFmtId="175" fontId="8" fillId="0" borderId="17" xfId="117" applyNumberFormat="1" applyFont="1" applyFill="1" applyBorder="1" applyAlignment="1">
      <alignment horizontal="center" vertical="center"/>
    </xf>
    <xf numFmtId="169" fontId="8" fillId="0" borderId="17" xfId="2" applyNumberFormat="1" applyFont="1" applyFill="1" applyBorder="1" applyAlignment="1">
      <alignment vertical="center"/>
    </xf>
    <xf numFmtId="169" fontId="8" fillId="0" borderId="17" xfId="0" applyNumberFormat="1" applyFont="1" applyFill="1" applyBorder="1" applyAlignment="1">
      <alignment vertical="center"/>
    </xf>
    <xf numFmtId="0" fontId="5" fillId="0" borderId="25" xfId="110" applyNumberFormat="1" applyFont="1" applyBorder="1" applyAlignment="1">
      <alignment horizontal="center" vertical="center"/>
    </xf>
    <xf numFmtId="177" fontId="8" fillId="0" borderId="23" xfId="96" applyNumberFormat="1" applyFont="1" applyFill="1" applyBorder="1" applyAlignment="1">
      <alignment vertical="center"/>
    </xf>
    <xf numFmtId="0" fontId="8" fillId="0" borderId="23" xfId="97" applyNumberFormat="1" applyFont="1" applyFill="1" applyBorder="1" applyAlignment="1">
      <alignment vertical="center"/>
    </xf>
    <xf numFmtId="0" fontId="15" fillId="0" borderId="23" xfId="112" applyFont="1" applyFill="1" applyBorder="1" applyAlignment="1">
      <alignment horizontal="center" vertical="center"/>
    </xf>
    <xf numFmtId="0" fontId="7" fillId="0" borderId="23"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10" xfId="0" applyFont="1" applyFill="1" applyBorder="1" applyAlignment="1">
      <alignment horizontal="center" vertical="center"/>
    </xf>
    <xf numFmtId="0" fontId="16" fillId="0" borderId="16" xfId="112" applyFont="1" applyFill="1" applyBorder="1" applyAlignment="1">
      <alignment vertical="center"/>
    </xf>
    <xf numFmtId="0" fontId="16" fillId="0" borderId="10" xfId="112" applyFont="1" applyFill="1" applyBorder="1" applyAlignment="1">
      <alignment vertical="center"/>
    </xf>
    <xf numFmtId="0" fontId="0" fillId="2" borderId="1" xfId="0" applyFill="1" applyBorder="1" applyAlignment="1">
      <alignment horizontal="center"/>
    </xf>
    <xf numFmtId="0" fontId="2" fillId="2" borderId="1" xfId="0" applyFont="1" applyFill="1" applyBorder="1" applyAlignment="1">
      <alignment horizontal="center" vertical="center" wrapText="1"/>
    </xf>
    <xf numFmtId="0" fontId="0" fillId="0" borderId="0" xfId="0" applyAlignment="1">
      <alignment wrapText="1"/>
    </xf>
    <xf numFmtId="0" fontId="9" fillId="0" borderId="0" xfId="112" applyFont="1" applyFill="1" applyAlignment="1">
      <alignment vertical="center"/>
    </xf>
    <xf numFmtId="0" fontId="13" fillId="0" borderId="0" xfId="112" applyFont="1" applyFill="1" applyAlignment="1">
      <alignment horizontal="justify" vertical="justify"/>
    </xf>
    <xf numFmtId="0" fontId="15" fillId="0" borderId="0" xfId="112" applyFont="1" applyFill="1" applyAlignment="1">
      <alignment horizontal="justify" vertical="justify"/>
    </xf>
    <xf numFmtId="0" fontId="13" fillId="0" borderId="23" xfId="112" applyFont="1" applyFill="1" applyBorder="1" applyAlignment="1">
      <alignment horizontal="left" vertical="center" wrapText="1"/>
    </xf>
    <xf numFmtId="0" fontId="16" fillId="0" borderId="23" xfId="112" applyFont="1" applyFill="1" applyBorder="1" applyAlignment="1">
      <alignment horizontal="center" vertical="center"/>
    </xf>
    <xf numFmtId="0" fontId="16" fillId="0" borderId="23" xfId="112" applyFont="1" applyFill="1" applyBorder="1" applyAlignment="1">
      <alignment vertical="center"/>
    </xf>
    <xf numFmtId="0" fontId="15" fillId="0" borderId="28" xfId="112" applyFont="1" applyFill="1" applyBorder="1" applyAlignment="1">
      <alignment horizontal="center" vertical="center" wrapText="1"/>
    </xf>
    <xf numFmtId="0" fontId="0" fillId="0" borderId="28" xfId="0" applyBorder="1" applyAlignment="1">
      <alignment horizontal="center"/>
    </xf>
    <xf numFmtId="3" fontId="0" fillId="0" borderId="28" xfId="0" applyNumberFormat="1" applyBorder="1"/>
    <xf numFmtId="0" fontId="13" fillId="0" borderId="0" xfId="120" applyFont="1" applyFill="1" applyAlignment="1">
      <alignment vertical="center"/>
    </xf>
    <xf numFmtId="0" fontId="13" fillId="0" borderId="0" xfId="120" applyFont="1" applyFill="1"/>
    <xf numFmtId="0" fontId="14" fillId="0" borderId="0" xfId="120" applyFont="1" applyFill="1" applyAlignment="1">
      <alignment horizontal="center" vertical="center"/>
    </xf>
    <xf numFmtId="0" fontId="13" fillId="0" borderId="0" xfId="120" applyFont="1" applyFill="1" applyAlignment="1">
      <alignment horizontal="justify" vertical="justify"/>
    </xf>
    <xf numFmtId="0" fontId="13" fillId="0" borderId="0" xfId="120" applyFont="1" applyFill="1" applyAlignment="1">
      <alignment horizontal="center" vertical="center"/>
    </xf>
    <xf numFmtId="0" fontId="12" fillId="0" borderId="0" xfId="120" applyFont="1" applyFill="1"/>
    <xf numFmtId="0" fontId="14" fillId="0" borderId="0" xfId="120" applyFont="1" applyFill="1" applyBorder="1" applyAlignment="1">
      <alignment horizontal="left" vertical="top"/>
    </xf>
    <xf numFmtId="0" fontId="6" fillId="0" borderId="0" xfId="120" applyFont="1" applyFill="1" applyAlignment="1">
      <alignment vertical="center"/>
    </xf>
    <xf numFmtId="0" fontId="28" fillId="0" borderId="9" xfId="120" applyFont="1" applyFill="1" applyBorder="1" applyAlignment="1">
      <alignment horizontal="left" vertical="center"/>
    </xf>
    <xf numFmtId="0" fontId="28" fillId="0" borderId="9" xfId="120" applyFont="1" applyFill="1" applyBorder="1" applyAlignment="1">
      <alignment horizontal="center" vertical="center"/>
    </xf>
    <xf numFmtId="0" fontId="6" fillId="0" borderId="0" xfId="120" applyFont="1" applyFill="1" applyBorder="1" applyAlignment="1">
      <alignment vertical="center"/>
    </xf>
    <xf numFmtId="0" fontId="29" fillId="0" borderId="28" xfId="120" applyFont="1" applyFill="1" applyBorder="1" applyAlignment="1">
      <alignment horizontal="center" vertical="center"/>
    </xf>
    <xf numFmtId="0" fontId="29" fillId="0" borderId="28" xfId="120" applyFont="1" applyFill="1" applyBorder="1" applyAlignment="1">
      <alignment horizontal="center" vertical="center" wrapText="1"/>
    </xf>
    <xf numFmtId="0" fontId="29" fillId="0" borderId="27" xfId="120" applyFont="1" applyFill="1" applyBorder="1" applyAlignment="1">
      <alignment horizontal="center" vertical="center"/>
    </xf>
    <xf numFmtId="0" fontId="31" fillId="6" borderId="10" xfId="120" applyFont="1" applyFill="1" applyBorder="1" applyAlignment="1">
      <alignment horizontal="justify" vertical="center"/>
    </xf>
    <xf numFmtId="0" fontId="29" fillId="0" borderId="10" xfId="120" applyFont="1" applyFill="1" applyBorder="1" applyAlignment="1">
      <alignment horizontal="center" vertical="center"/>
    </xf>
    <xf numFmtId="0" fontId="31" fillId="6" borderId="28" xfId="120" applyFont="1" applyFill="1" applyBorder="1" applyAlignment="1">
      <alignment horizontal="justify" vertical="center"/>
    </xf>
    <xf numFmtId="171" fontId="29" fillId="0" borderId="28" xfId="120" applyNumberFormat="1" applyFont="1" applyFill="1" applyBorder="1" applyAlignment="1">
      <alignment horizontal="center" vertical="center" wrapText="1"/>
    </xf>
    <xf numFmtId="0" fontId="31" fillId="6" borderId="28" xfId="120" applyFont="1" applyFill="1" applyBorder="1" applyAlignment="1">
      <alignment horizontal="justify" vertical="center" wrapText="1"/>
    </xf>
    <xf numFmtId="0" fontId="32" fillId="0" borderId="28" xfId="120" applyFont="1" applyBorder="1" applyAlignment="1">
      <alignment horizontal="justify" vertical="center"/>
    </xf>
    <xf numFmtId="0" fontId="31" fillId="0" borderId="0" xfId="120" applyFont="1" applyFill="1" applyAlignment="1">
      <alignment horizontal="center" vertical="center"/>
    </xf>
    <xf numFmtId="0" fontId="31" fillId="0" borderId="0" xfId="120" applyFont="1" applyFill="1" applyAlignment="1">
      <alignment horizontal="justify" vertical="justify"/>
    </xf>
    <xf numFmtId="0" fontId="29" fillId="0" borderId="0" xfId="120" applyFont="1" applyFill="1" applyAlignment="1">
      <alignment horizontal="justify" vertical="justify"/>
    </xf>
    <xf numFmtId="0" fontId="29" fillId="0" borderId="0" xfId="120" applyFont="1" applyFill="1" applyAlignment="1">
      <alignment vertical="center"/>
    </xf>
    <xf numFmtId="0" fontId="29" fillId="0" borderId="0" xfId="120" applyFont="1" applyFill="1" applyBorder="1" applyAlignment="1">
      <alignment horizontal="left" vertical="top"/>
    </xf>
    <xf numFmtId="0" fontId="29" fillId="0" borderId="0" xfId="120" applyFont="1" applyFill="1"/>
    <xf numFmtId="0" fontId="14" fillId="0" borderId="0" xfId="120" applyFont="1" applyFill="1"/>
    <xf numFmtId="0" fontId="15" fillId="0" borderId="0" xfId="120" applyFont="1" applyFill="1" applyAlignment="1">
      <alignment horizontal="justify" vertical="justify"/>
    </xf>
    <xf numFmtId="0" fontId="14" fillId="0" borderId="0" xfId="112" applyFont="1" applyFill="1" applyBorder="1" applyAlignment="1">
      <alignment horizontal="center" vertical="center"/>
    </xf>
    <xf numFmtId="0" fontId="16" fillId="0" borderId="28" xfId="112" applyFont="1" applyFill="1" applyBorder="1" applyAlignment="1">
      <alignment horizontal="center" vertical="center"/>
    </xf>
    <xf numFmtId="0" fontId="13" fillId="0" borderId="0" xfId="112" applyFont="1" applyFill="1" applyBorder="1" applyAlignment="1">
      <alignment vertical="center"/>
    </xf>
    <xf numFmtId="0" fontId="2" fillId="0" borderId="0" xfId="112" applyFont="1" applyFill="1" applyAlignment="1">
      <alignment horizontal="center" vertical="center"/>
    </xf>
    <xf numFmtId="0" fontId="2" fillId="0" borderId="0" xfId="112" applyFont="1" applyFill="1" applyAlignment="1">
      <alignment horizontal="justify" vertical="justify"/>
    </xf>
    <xf numFmtId="0" fontId="9" fillId="0" borderId="0" xfId="112" applyFont="1" applyFill="1" applyAlignment="1">
      <alignment horizontal="justify" vertical="justify"/>
    </xf>
    <xf numFmtId="0" fontId="13" fillId="0" borderId="28" xfId="112" applyFont="1" applyFill="1" applyBorder="1" applyAlignment="1">
      <alignment horizontal="center" vertical="center"/>
    </xf>
    <xf numFmtId="0" fontId="13" fillId="0" borderId="28" xfId="112" applyFont="1" applyFill="1" applyBorder="1" applyAlignment="1">
      <alignment horizontal="justify" vertical="justify"/>
    </xf>
    <xf numFmtId="0" fontId="15" fillId="0" borderId="28" xfId="112" applyFont="1" applyFill="1" applyBorder="1" applyAlignment="1">
      <alignment horizontal="center" vertical="center"/>
    </xf>
    <xf numFmtId="178" fontId="15" fillId="0" borderId="16" xfId="112" applyNumberFormat="1" applyFont="1" applyFill="1" applyBorder="1" applyAlignment="1">
      <alignment horizontal="center" vertical="center"/>
    </xf>
    <xf numFmtId="0" fontId="15" fillId="8" borderId="24" xfId="112" applyFont="1" applyFill="1" applyBorder="1" applyAlignment="1">
      <alignment vertical="justify"/>
    </xf>
    <xf numFmtId="0" fontId="20" fillId="8" borderId="26" xfId="112" applyFont="1" applyFill="1" applyBorder="1" applyAlignment="1">
      <alignment vertical="justify"/>
    </xf>
    <xf numFmtId="0" fontId="15" fillId="0" borderId="16" xfId="112" applyFont="1" applyFill="1" applyBorder="1" applyAlignment="1">
      <alignment vertical="center"/>
    </xf>
    <xf numFmtId="0" fontId="13" fillId="0" borderId="28" xfId="112" applyFont="1" applyFill="1" applyBorder="1" applyAlignment="1">
      <alignment horizontal="justify" vertical="center" wrapText="1"/>
    </xf>
    <xf numFmtId="168" fontId="15" fillId="0" borderId="28" xfId="113" applyNumberFormat="1" applyFont="1" applyFill="1" applyBorder="1" applyAlignment="1">
      <alignment horizontal="center" vertical="center" wrapText="1"/>
    </xf>
    <xf numFmtId="0" fontId="13" fillId="0" borderId="28" xfId="112" applyFont="1" applyFill="1" applyBorder="1" applyAlignment="1">
      <alignment horizontal="justify" vertical="center"/>
    </xf>
    <xf numFmtId="0" fontId="15" fillId="0" borderId="31" xfId="112" applyFont="1" applyFill="1" applyBorder="1" applyAlignment="1">
      <alignment horizontal="center" vertical="center"/>
    </xf>
    <xf numFmtId="0" fontId="13" fillId="0" borderId="32" xfId="112" applyFont="1" applyBorder="1" applyAlignment="1">
      <alignment horizontal="justify" vertical="justify"/>
    </xf>
    <xf numFmtId="0" fontId="15" fillId="0" borderId="28" xfId="112" applyFont="1" applyFill="1" applyBorder="1" applyAlignment="1">
      <alignment vertical="center" wrapText="1"/>
    </xf>
    <xf numFmtId="0" fontId="13" fillId="0" borderId="0" xfId="112" applyFont="1" applyFill="1" applyAlignment="1">
      <alignment vertical="justify"/>
    </xf>
    <xf numFmtId="0" fontId="14" fillId="0" borderId="4" xfId="112" applyFont="1" applyFill="1" applyBorder="1" applyAlignment="1">
      <alignment horizontal="center" vertical="center"/>
    </xf>
    <xf numFmtId="0" fontId="14" fillId="0" borderId="5" xfId="112" applyFont="1" applyFill="1" applyBorder="1" applyAlignment="1">
      <alignment horizontal="center" vertical="center"/>
    </xf>
    <xf numFmtId="0" fontId="14" fillId="3" borderId="4" xfId="112" applyFont="1" applyFill="1" applyBorder="1" applyAlignment="1">
      <alignment horizontal="center" vertical="center"/>
    </xf>
    <xf numFmtId="0" fontId="14" fillId="3" borderId="6" xfId="112" applyFont="1" applyFill="1" applyBorder="1" applyAlignment="1">
      <alignment horizontal="center" vertical="center"/>
    </xf>
    <xf numFmtId="0" fontId="9" fillId="0" borderId="0" xfId="112" applyFont="1" applyFill="1" applyAlignment="1">
      <alignment horizontal="left" vertical="center" wrapText="1"/>
    </xf>
    <xf numFmtId="0" fontId="14" fillId="0" borderId="28" xfId="112" applyFont="1" applyFill="1" applyBorder="1" applyAlignment="1">
      <alignment horizontal="center" vertical="justify"/>
    </xf>
    <xf numFmtId="0" fontId="13" fillId="0" borderId="27" xfId="112" applyFont="1" applyFill="1" applyBorder="1" applyAlignment="1">
      <alignment horizontal="center" vertical="center"/>
    </xf>
    <xf numFmtId="0" fontId="13" fillId="0" borderId="10" xfId="112" applyFont="1" applyFill="1" applyBorder="1" applyAlignment="1">
      <alignment horizontal="center" vertical="center"/>
    </xf>
    <xf numFmtId="0" fontId="15" fillId="0" borderId="30" xfId="112" applyFont="1" applyFill="1" applyBorder="1" applyAlignment="1">
      <alignment horizontal="center" vertical="center"/>
    </xf>
    <xf numFmtId="0" fontId="15" fillId="0" borderId="11" xfId="112" applyFont="1" applyFill="1" applyBorder="1" applyAlignment="1">
      <alignment horizontal="center" vertical="center"/>
    </xf>
    <xf numFmtId="0" fontId="33" fillId="0" borderId="28" xfId="112" applyFont="1" applyFill="1" applyBorder="1" applyAlignment="1">
      <alignment horizontal="center" vertical="center" wrapText="1"/>
    </xf>
    <xf numFmtId="0" fontId="28" fillId="0" borderId="0" xfId="120" applyFont="1" applyFill="1" applyBorder="1" applyAlignment="1">
      <alignment horizontal="center" vertical="center"/>
    </xf>
    <xf numFmtId="0" fontId="28" fillId="0" borderId="9" xfId="120" applyFont="1" applyFill="1" applyBorder="1" applyAlignment="1">
      <alignment horizontal="center" vertical="center"/>
    </xf>
    <xf numFmtId="0" fontId="28" fillId="0" borderId="24" xfId="120" applyFont="1" applyFill="1" applyBorder="1" applyAlignment="1">
      <alignment horizontal="center" vertical="center" wrapText="1"/>
    </xf>
    <xf numFmtId="0" fontId="28" fillId="0" borderId="26" xfId="120" applyFont="1" applyFill="1" applyBorder="1" applyAlignment="1">
      <alignment horizontal="center" vertical="center" wrapText="1"/>
    </xf>
    <xf numFmtId="0" fontId="30" fillId="0" borderId="24" xfId="120" applyFont="1" applyFill="1" applyBorder="1" applyAlignment="1">
      <alignment horizontal="center" vertical="center" wrapText="1"/>
    </xf>
    <xf numFmtId="0" fontId="30" fillId="0" borderId="29" xfId="120" applyFont="1" applyFill="1" applyBorder="1" applyAlignment="1">
      <alignment horizontal="center" vertical="center" wrapText="1"/>
    </xf>
    <xf numFmtId="0" fontId="30" fillId="8" borderId="24" xfId="120" applyFont="1" applyFill="1" applyBorder="1" applyAlignment="1">
      <alignment horizontal="center" vertical="center" wrapText="1"/>
    </xf>
    <xf numFmtId="0" fontId="30" fillId="8" borderId="26" xfId="120" applyFont="1" applyFill="1" applyBorder="1" applyAlignment="1">
      <alignment horizontal="center" vertical="center" wrapText="1"/>
    </xf>
    <xf numFmtId="0" fontId="29" fillId="0" borderId="4" xfId="120" applyFont="1" applyFill="1" applyBorder="1" applyAlignment="1">
      <alignment horizontal="center" vertical="center"/>
    </xf>
    <xf numFmtId="0" fontId="29" fillId="0" borderId="5" xfId="120" applyFont="1" applyFill="1" applyBorder="1" applyAlignment="1">
      <alignment horizontal="center" vertical="center"/>
    </xf>
    <xf numFmtId="0" fontId="29" fillId="9" borderId="28" xfId="120" applyFont="1" applyFill="1" applyBorder="1" applyAlignment="1">
      <alignment horizontal="center" vertical="center"/>
    </xf>
    <xf numFmtId="0" fontId="29" fillId="0" borderId="27" xfId="120" applyFont="1" applyFill="1" applyBorder="1" applyAlignment="1">
      <alignment horizontal="center" vertical="center"/>
    </xf>
    <xf numFmtId="0" fontId="29" fillId="0" borderId="16" xfId="120" applyFont="1" applyFill="1" applyBorder="1" applyAlignment="1">
      <alignment horizontal="center" vertical="center"/>
    </xf>
    <xf numFmtId="0" fontId="29" fillId="0" borderId="10" xfId="120" applyFont="1" applyFill="1" applyBorder="1" applyAlignment="1">
      <alignment horizontal="center" vertical="center"/>
    </xf>
    <xf numFmtId="0" fontId="29" fillId="0" borderId="28" xfId="120" applyFont="1" applyFill="1" applyBorder="1" applyAlignment="1">
      <alignment horizontal="center" vertical="justify"/>
    </xf>
    <xf numFmtId="0" fontId="29" fillId="0" borderId="24" xfId="120" applyFont="1" applyFill="1" applyBorder="1" applyAlignment="1">
      <alignment horizontal="center" vertical="justify"/>
    </xf>
    <xf numFmtId="0" fontId="29" fillId="0" borderId="29" xfId="120" applyFont="1" applyFill="1" applyBorder="1" applyAlignment="1">
      <alignment horizontal="center" vertical="justify"/>
    </xf>
    <xf numFmtId="0" fontId="30" fillId="0" borderId="28" xfId="120" applyFont="1" applyFill="1" applyBorder="1" applyAlignment="1">
      <alignment horizontal="center" vertical="center" wrapText="1"/>
    </xf>
    <xf numFmtId="0" fontId="6" fillId="0" borderId="0" xfId="112" applyFont="1" applyFill="1" applyBorder="1" applyAlignment="1">
      <alignment vertical="center" wrapText="1"/>
    </xf>
    <xf numFmtId="0" fontId="15" fillId="0" borderId="18" xfId="112" applyFont="1" applyFill="1" applyBorder="1" applyAlignment="1">
      <alignment horizontal="center" vertical="center"/>
    </xf>
    <xf numFmtId="0" fontId="15" fillId="0" borderId="16" xfId="112" applyFont="1" applyFill="1" applyBorder="1" applyAlignment="1">
      <alignment horizontal="center" vertical="center"/>
    </xf>
    <xf numFmtId="0" fontId="15" fillId="0" borderId="10" xfId="112" applyFont="1" applyFill="1" applyBorder="1" applyAlignment="1">
      <alignment horizontal="center" vertical="center"/>
    </xf>
    <xf numFmtId="0" fontId="13" fillId="2" borderId="23" xfId="112" applyFont="1" applyFill="1" applyBorder="1" applyAlignment="1">
      <alignment horizontal="center" vertical="justify"/>
    </xf>
    <xf numFmtId="0" fontId="15" fillId="2" borderId="23" xfId="112" applyFont="1" applyFill="1" applyBorder="1" applyAlignment="1">
      <alignment horizontal="center" vertical="center" wrapText="1"/>
    </xf>
    <xf numFmtId="0" fontId="16" fillId="0" borderId="23" xfId="112" applyFont="1" applyFill="1" applyBorder="1" applyAlignment="1">
      <alignment horizontal="center" vertical="center"/>
    </xf>
    <xf numFmtId="0" fontId="14" fillId="9" borderId="4" xfId="112" applyFont="1" applyFill="1" applyBorder="1" applyAlignment="1">
      <alignment horizontal="center" vertical="center"/>
    </xf>
    <xf numFmtId="0" fontId="14" fillId="9" borderId="6" xfId="112" applyFont="1" applyFill="1" applyBorder="1" applyAlignment="1">
      <alignment horizontal="center" vertical="center"/>
    </xf>
    <xf numFmtId="0" fontId="14" fillId="0" borderId="24" xfId="112" applyFont="1" applyFill="1" applyBorder="1" applyAlignment="1">
      <alignment horizontal="center" vertical="center" wrapText="1"/>
    </xf>
    <xf numFmtId="0" fontId="14" fillId="0" borderId="26" xfId="112" applyFont="1" applyFill="1" applyBorder="1" applyAlignment="1">
      <alignment horizontal="center" vertical="center" wrapText="1"/>
    </xf>
    <xf numFmtId="0" fontId="14" fillId="0" borderId="29" xfId="112" applyFont="1" applyFill="1" applyBorder="1" applyAlignment="1">
      <alignment horizontal="center" vertical="center" wrapText="1"/>
    </xf>
    <xf numFmtId="0" fontId="17" fillId="0" borderId="8" xfId="0" applyFont="1" applyFill="1" applyBorder="1" applyAlignment="1">
      <alignment horizontal="center" vertical="center" wrapText="1"/>
    </xf>
    <xf numFmtId="0" fontId="9" fillId="0" borderId="1" xfId="0" applyFont="1" applyBorder="1" applyAlignment="1">
      <alignment horizontal="center" vertical="center"/>
    </xf>
    <xf numFmtId="0" fontId="2" fillId="0" borderId="3" xfId="0" applyFont="1" applyBorder="1"/>
    <xf numFmtId="0" fontId="2" fillId="0" borderId="2" xfId="0" applyFont="1" applyBorder="1"/>
    <xf numFmtId="0" fontId="2" fillId="0" borderId="17" xfId="0" applyFont="1" applyBorder="1" applyAlignment="1">
      <alignment horizontal="left" vertical="center"/>
    </xf>
    <xf numFmtId="9" fontId="0" fillId="0" borderId="17" xfId="97" applyFont="1" applyBorder="1" applyAlignment="1">
      <alignment horizontal="right" vertical="center"/>
    </xf>
    <xf numFmtId="174" fontId="0" fillId="0" borderId="17" xfId="1" applyNumberFormat="1" applyFont="1" applyBorder="1" applyAlignment="1">
      <alignment vertical="center"/>
    </xf>
    <xf numFmtId="17" fontId="7" fillId="0" borderId="23" xfId="0" applyNumberFormat="1" applyFont="1" applyFill="1" applyBorder="1" applyAlignment="1">
      <alignment horizontal="center" vertical="center"/>
    </xf>
    <xf numFmtId="0" fontId="7" fillId="0" borderId="18" xfId="0" applyFont="1" applyFill="1" applyBorder="1" applyAlignment="1">
      <alignment horizontal="center" vertical="center"/>
    </xf>
    <xf numFmtId="0" fontId="7" fillId="0" borderId="10" xfId="0" applyFont="1" applyFill="1" applyBorder="1" applyAlignment="1">
      <alignment horizontal="center" vertical="center"/>
    </xf>
    <xf numFmtId="0" fontId="7" fillId="0" borderId="23" xfId="0" applyFont="1" applyFill="1" applyBorder="1" applyAlignment="1">
      <alignment horizontal="center" vertical="center"/>
    </xf>
    <xf numFmtId="0" fontId="7" fillId="0" borderId="23" xfId="0" applyFont="1" applyFill="1" applyBorder="1" applyAlignment="1">
      <alignment horizontal="center" vertical="center" wrapText="1"/>
    </xf>
    <xf numFmtId="0" fontId="7" fillId="0" borderId="13" xfId="0" applyFont="1" applyFill="1" applyBorder="1" applyAlignment="1">
      <alignment horizontal="center" vertical="center" wrapText="1"/>
    </xf>
    <xf numFmtId="0" fontId="7" fillId="0" borderId="7" xfId="0" applyFont="1" applyFill="1" applyBorder="1" applyAlignment="1">
      <alignment horizontal="center" vertical="center" wrapText="1"/>
    </xf>
    <xf numFmtId="0" fontId="7" fillId="0" borderId="14" xfId="0" applyFont="1" applyFill="1" applyBorder="1" applyAlignment="1">
      <alignment horizontal="center" vertical="center" wrapText="1"/>
    </xf>
    <xf numFmtId="0" fontId="7" fillId="0" borderId="12" xfId="0" applyFont="1" applyFill="1" applyBorder="1" applyAlignment="1">
      <alignment horizontal="center" vertical="center" wrapText="1"/>
    </xf>
    <xf numFmtId="0" fontId="7" fillId="0" borderId="9" xfId="0" applyFont="1" applyFill="1" applyBorder="1" applyAlignment="1">
      <alignment horizontal="center" vertical="center" wrapText="1"/>
    </xf>
    <xf numFmtId="0" fontId="7" fillId="0" borderId="11" xfId="0" applyFont="1" applyFill="1" applyBorder="1" applyAlignment="1">
      <alignment horizontal="center" vertical="center" wrapText="1"/>
    </xf>
    <xf numFmtId="10" fontId="22" fillId="0" borderId="20" xfId="111" applyNumberFormat="1" applyFont="1" applyBorder="1" applyAlignment="1">
      <alignment horizontal="center" vertical="center"/>
    </xf>
    <xf numFmtId="10" fontId="22" fillId="0" borderId="21" xfId="111" applyNumberFormat="1" applyFont="1" applyBorder="1" applyAlignment="1">
      <alignment horizontal="center" vertical="center"/>
    </xf>
    <xf numFmtId="10" fontId="22" fillId="0" borderId="22" xfId="111" applyNumberFormat="1" applyFont="1" applyBorder="1" applyAlignment="1">
      <alignment horizontal="center" vertical="center"/>
    </xf>
  </cellXfs>
  <cellStyles count="121">
    <cellStyle name="Hipervínculo" xfId="3" builtinId="8" hidden="1"/>
    <cellStyle name="Hipervínculo" xfId="5" builtinId="8" hidden="1"/>
    <cellStyle name="Hipervínculo" xfId="7" builtinId="8" hidden="1"/>
    <cellStyle name="Hipervínculo" xfId="9" builtinId="8" hidden="1"/>
    <cellStyle name="Hipervínculo" xfId="11" builtinId="8" hidden="1"/>
    <cellStyle name="Hipervínculo" xfId="13" builtinId="8" hidden="1"/>
    <cellStyle name="Hipervínculo" xfId="15" builtinId="8" hidden="1"/>
    <cellStyle name="Hipervínculo" xfId="17" builtinId="8" hidden="1"/>
    <cellStyle name="Hipervínculo" xfId="19" builtinId="8" hidden="1"/>
    <cellStyle name="Hipervínculo" xfId="21" builtinId="8" hidden="1"/>
    <cellStyle name="Hipervínculo" xfId="23" builtinId="8" hidden="1"/>
    <cellStyle name="Hipervínculo" xfId="25" builtinId="8" hidden="1"/>
    <cellStyle name="Hipervínculo" xfId="27" builtinId="8" hidden="1"/>
    <cellStyle name="Hipervínculo" xfId="29" builtinId="8" hidden="1"/>
    <cellStyle name="Hipervínculo" xfId="31" builtinId="8" hidden="1"/>
    <cellStyle name="Hipervínculo" xfId="33" builtinId="8" hidden="1"/>
    <cellStyle name="Hipervínculo" xfId="35" builtinId="8" hidden="1"/>
    <cellStyle name="Hipervínculo" xfId="37" builtinId="8" hidden="1"/>
    <cellStyle name="Hipervínculo" xfId="39" builtinId="8" hidden="1"/>
    <cellStyle name="Hipervínculo" xfId="41" builtinId="8" hidden="1"/>
    <cellStyle name="Hipervínculo" xfId="43" builtinId="8" hidden="1"/>
    <cellStyle name="Hipervínculo" xfId="45" builtinId="8" hidden="1"/>
    <cellStyle name="Hipervínculo" xfId="47" builtinId="8" hidden="1"/>
    <cellStyle name="Hipervínculo" xfId="49" builtinId="8" hidden="1"/>
    <cellStyle name="Hipervínculo" xfId="51" builtinId="8" hidden="1"/>
    <cellStyle name="Hipervínculo" xfId="53" builtinId="8" hidden="1"/>
    <cellStyle name="Hipervínculo" xfId="55" builtinId="8" hidden="1"/>
    <cellStyle name="Hipervínculo" xfId="57" builtinId="8" hidden="1"/>
    <cellStyle name="Hipervínculo" xfId="59" builtinId="8" hidden="1"/>
    <cellStyle name="Hipervínculo" xfId="61" builtinId="8" hidden="1"/>
    <cellStyle name="Hipervínculo" xfId="63" builtinId="8" hidden="1"/>
    <cellStyle name="Hipervínculo" xfId="65" builtinId="8" hidden="1"/>
    <cellStyle name="Hipervínculo" xfId="67" builtinId="8" hidden="1"/>
    <cellStyle name="Hipervínculo" xfId="69" builtinId="8" hidden="1"/>
    <cellStyle name="Hipervínculo" xfId="71" builtinId="8" hidden="1"/>
    <cellStyle name="Hipervínculo" xfId="73" builtinId="8" hidden="1"/>
    <cellStyle name="Hipervínculo" xfId="75" builtinId="8" hidden="1"/>
    <cellStyle name="Hipervínculo" xfId="77" builtinId="8" hidden="1"/>
    <cellStyle name="Hipervínculo" xfId="79" builtinId="8" hidden="1"/>
    <cellStyle name="Hipervínculo" xfId="81" builtinId="8" hidden="1"/>
    <cellStyle name="Hipervínculo" xfId="83" builtinId="8" hidden="1"/>
    <cellStyle name="Hipervínculo" xfId="85" builtinId="8" hidden="1"/>
    <cellStyle name="Hipervínculo" xfId="87" builtinId="8" hidden="1"/>
    <cellStyle name="Hipervínculo" xfId="89" builtinId="8" hidden="1"/>
    <cellStyle name="Hipervínculo" xfId="91" builtinId="8" hidden="1"/>
    <cellStyle name="Hipervínculo" xfId="94" builtinId="8" hidden="1"/>
    <cellStyle name="Hipervínculo" xfId="99" builtinId="8" hidden="1"/>
    <cellStyle name="Hipervínculo" xfId="101" builtinId="8" hidden="1"/>
    <cellStyle name="Hipervínculo" xfId="103" builtinId="8" hidden="1"/>
    <cellStyle name="Hipervínculo" xfId="105" builtinId="8" hidden="1"/>
    <cellStyle name="Hipervínculo visitado" xfId="4" builtinId="9" hidden="1"/>
    <cellStyle name="Hipervínculo visitado" xfId="6" builtinId="9" hidden="1"/>
    <cellStyle name="Hipervínculo visitado" xfId="8" builtinId="9" hidden="1"/>
    <cellStyle name="Hipervínculo visitado" xfId="10" builtinId="9" hidden="1"/>
    <cellStyle name="Hipervínculo visitado" xfId="12" builtinId="9" hidden="1"/>
    <cellStyle name="Hipervínculo visitado" xfId="14" builtinId="9" hidden="1"/>
    <cellStyle name="Hipervínculo visitado" xfId="16" builtinId="9" hidden="1"/>
    <cellStyle name="Hipervínculo visitado" xfId="18" builtinId="9" hidden="1"/>
    <cellStyle name="Hipervínculo visitado" xfId="20" builtinId="9" hidden="1"/>
    <cellStyle name="Hipervínculo visitado" xfId="22" builtinId="9" hidden="1"/>
    <cellStyle name="Hipervínculo visitado" xfId="24" builtinId="9" hidden="1"/>
    <cellStyle name="Hipervínculo visitado" xfId="26" builtinId="9" hidden="1"/>
    <cellStyle name="Hipervínculo visitado" xfId="28" builtinId="9" hidden="1"/>
    <cellStyle name="Hipervínculo visitado" xfId="30" builtinId="9" hidden="1"/>
    <cellStyle name="Hipervínculo visitado" xfId="32" builtinId="9" hidden="1"/>
    <cellStyle name="Hipervínculo visitado" xfId="34" builtinId="9" hidden="1"/>
    <cellStyle name="Hipervínculo visitado" xfId="36" builtinId="9" hidden="1"/>
    <cellStyle name="Hipervínculo visitado" xfId="38" builtinId="9" hidden="1"/>
    <cellStyle name="Hipervínculo visitado" xfId="40" builtinId="9" hidden="1"/>
    <cellStyle name="Hipervínculo visitado" xfId="42" builtinId="9" hidden="1"/>
    <cellStyle name="Hipervínculo visitado" xfId="44" builtinId="9" hidden="1"/>
    <cellStyle name="Hipervínculo visitado" xfId="46" builtinId="9" hidden="1"/>
    <cellStyle name="Hipervínculo visitado" xfId="48" builtinId="9" hidden="1"/>
    <cellStyle name="Hipervínculo visitado" xfId="50" builtinId="9" hidden="1"/>
    <cellStyle name="Hipervínculo visitado" xfId="52" builtinId="9" hidden="1"/>
    <cellStyle name="Hipervínculo visitado" xfId="54" builtinId="9" hidden="1"/>
    <cellStyle name="Hipervínculo visitado" xfId="56" builtinId="9" hidden="1"/>
    <cellStyle name="Hipervínculo visitado" xfId="58" builtinId="9" hidden="1"/>
    <cellStyle name="Hipervínculo visitado" xfId="60" builtinId="9" hidden="1"/>
    <cellStyle name="Hipervínculo visitado" xfId="62" builtinId="9" hidden="1"/>
    <cellStyle name="Hipervínculo visitado" xfId="64" builtinId="9" hidden="1"/>
    <cellStyle name="Hipervínculo visitado" xfId="66" builtinId="9" hidden="1"/>
    <cellStyle name="Hipervínculo visitado" xfId="68" builtinId="9" hidden="1"/>
    <cellStyle name="Hipervínculo visitado" xfId="70" builtinId="9" hidden="1"/>
    <cellStyle name="Hipervínculo visitado" xfId="72" builtinId="9" hidden="1"/>
    <cellStyle name="Hipervínculo visitado" xfId="74" builtinId="9" hidden="1"/>
    <cellStyle name="Hipervínculo visitado" xfId="76" builtinId="9" hidden="1"/>
    <cellStyle name="Hipervínculo visitado" xfId="78" builtinId="9" hidden="1"/>
    <cellStyle name="Hipervínculo visitado" xfId="80" builtinId="9" hidden="1"/>
    <cellStyle name="Hipervínculo visitado" xfId="82" builtinId="9" hidden="1"/>
    <cellStyle name="Hipervínculo visitado" xfId="84" builtinId="9" hidden="1"/>
    <cellStyle name="Hipervínculo visitado" xfId="86" builtinId="9" hidden="1"/>
    <cellStyle name="Hipervínculo visitado" xfId="88" builtinId="9" hidden="1"/>
    <cellStyle name="Hipervínculo visitado" xfId="90" builtinId="9" hidden="1"/>
    <cellStyle name="Hipervínculo visitado" xfId="92" builtinId="9" hidden="1"/>
    <cellStyle name="Hipervínculo visitado" xfId="95" builtinId="9" hidden="1"/>
    <cellStyle name="Hipervínculo visitado" xfId="100" builtinId="9" hidden="1"/>
    <cellStyle name="Hipervínculo visitado" xfId="102" builtinId="9" hidden="1"/>
    <cellStyle name="Hipervínculo visitado" xfId="104" builtinId="9" hidden="1"/>
    <cellStyle name="Hipervínculo visitado" xfId="106" builtinId="9" hidden="1"/>
    <cellStyle name="Millares" xfId="1" builtinId="3"/>
    <cellStyle name="Millares [0] 2" xfId="117"/>
    <cellStyle name="Millares 2" xfId="113"/>
    <cellStyle name="Moneda" xfId="96" builtinId="4"/>
    <cellStyle name="Moneda [0]" xfId="2" builtinId="7"/>
    <cellStyle name="Moneda [0] 2" xfId="93"/>
    <cellStyle name="Moneda 2" xfId="108"/>
    <cellStyle name="Normal" xfId="0" builtinId="0"/>
    <cellStyle name="Normal 10" xfId="112"/>
    <cellStyle name="Normal 14" xfId="110"/>
    <cellStyle name="Normal 2" xfId="98"/>
    <cellStyle name="Normal 3" xfId="109"/>
    <cellStyle name="Normal 4" xfId="114"/>
    <cellStyle name="Normal 4 2" xfId="115"/>
    <cellStyle name="Normal 5" xfId="116"/>
    <cellStyle name="Normal 6" xfId="118"/>
    <cellStyle name="Normal 7" xfId="119"/>
    <cellStyle name="Normal 8" xfId="120"/>
    <cellStyle name="Porcentaje" xfId="97" builtinId="5"/>
    <cellStyle name="Porcentaje 3" xfId="111"/>
    <cellStyle name="Porcentual 2" xfId="107"/>
  </cellStyles>
  <dxfs count="97">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92D050"/>
        </patternFill>
      </fill>
    </dxf>
    <dxf>
      <fill>
        <patternFill>
          <bgColor rgb="FFFF0000"/>
        </patternFill>
      </fill>
    </dxf>
    <dxf>
      <fill>
        <patternFill>
          <bgColor rgb="FF92D05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3.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externalLink" Target="externalLinks/externalLink2.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5.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Users\Cristina\Downloads\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H:\Users\ST-PF0CGH9Q\Downloads\01%20VICERRECTORIA\PRESUPUESTO%20CIUDADELA\PRESUPUESTO%20PRIMERA%20ETAPA%20CIUDADELA%20SANTANDER%20PLIEGO%20LICITACIO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D:\01%20VICERRECTORIA\02%20RESIDENCIAS%20UNIVERSITARIAS\DEFINITIVO_RESIDENCIA_UNIVERSITARIAS\28%20EVALUACION%20FINAL%20TECNICA%20-%20FINANCIERA%20-%20JURIDICA%20LP%20No.%2028-2017%20formulas.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E:\Users\Cristina\Downloads\Users\STJKXNPW1\Downloads\PROYECTO%20RG-2013-005%20CIUDADELA%20UNIV-OK\Ciudadela%20Universitaria%20Norte%20Sede%20Santander%20V7-FINAL%20JEFE.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H:\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PRELIMINARES</v>
          </cell>
          <cell r="C5">
            <v>0</v>
          </cell>
          <cell r="D5">
            <v>0</v>
          </cell>
          <cell r="E5">
            <v>0</v>
          </cell>
          <cell r="F5">
            <v>0</v>
          </cell>
          <cell r="G5">
            <v>0</v>
          </cell>
        </row>
        <row r="6">
          <cell r="A6">
            <v>1.1000000000000001</v>
          </cell>
          <cell r="B6" t="str">
            <v xml:space="preserve">TOPOGRAFIA LOCALIZACION Y REPLANTEO DE EDIFICACIONES PRIMERA ETAPA </v>
          </cell>
          <cell r="C6" t="str">
            <v>M2</v>
          </cell>
          <cell r="D6">
            <v>10500</v>
          </cell>
          <cell r="E6">
            <v>1200</v>
          </cell>
          <cell r="F6">
            <v>12600000</v>
          </cell>
          <cell r="G6">
            <v>1.3500000000000001E-3</v>
          </cell>
        </row>
        <row r="7">
          <cell r="A7">
            <v>1.2</v>
          </cell>
          <cell r="B7" t="str">
            <v>CERRAMIENTO PROVISIONAL GENERAL DEL LOTE</v>
          </cell>
          <cell r="C7" t="str">
            <v>ML</v>
          </cell>
          <cell r="D7">
            <v>1234</v>
          </cell>
          <cell r="E7">
            <v>11122</v>
          </cell>
          <cell r="F7">
            <v>13724548</v>
          </cell>
          <cell r="G7">
            <v>1.48E-3</v>
          </cell>
        </row>
        <row r="8">
          <cell r="A8">
            <v>1.3</v>
          </cell>
          <cell r="B8" t="str">
            <v>CAMPAMENTO Y SERVICIOS PROVISIONALES</v>
          </cell>
          <cell r="C8" t="str">
            <v>M2</v>
          </cell>
          <cell r="D8">
            <v>125</v>
          </cell>
          <cell r="E8">
            <v>77153</v>
          </cell>
          <cell r="F8">
            <v>9644125</v>
          </cell>
          <cell r="G8">
            <v>1.0399999999999999E-3</v>
          </cell>
        </row>
        <row r="9">
          <cell r="A9">
            <v>1.4</v>
          </cell>
          <cell r="B9" t="str">
            <v>DESCAPOTE Y EXCAVACIÓN A MÁQUINA EN EDIFICIOS Y PARQUEADEROS, INCLUYE CARGUE Y RETIRO DE MATERIAL SOBRANTE DE EXCAVACIÓN &lt;=10KM</v>
          </cell>
          <cell r="C9" t="str">
            <v>M3</v>
          </cell>
          <cell r="D9">
            <v>8572</v>
          </cell>
          <cell r="E9">
            <v>17000</v>
          </cell>
          <cell r="F9">
            <v>145724000</v>
          </cell>
          <cell r="G9">
            <v>1.567E-2</v>
          </cell>
        </row>
        <row r="10">
          <cell r="A10">
            <v>1.5</v>
          </cell>
          <cell r="B10" t="str">
            <v>RIEGO Y COMPACTACIÓN DE MATERIAL DE SITIO SELECCIONADO RELLENO EN EDIFICIOS</v>
          </cell>
          <cell r="C10" t="str">
            <v>M3</v>
          </cell>
          <cell r="D10">
            <v>2740</v>
          </cell>
          <cell r="E10">
            <v>6000</v>
          </cell>
          <cell r="F10">
            <v>16440000</v>
          </cell>
          <cell r="G10">
            <v>1.7700000000000001E-3</v>
          </cell>
        </row>
        <row r="11">
          <cell r="A11">
            <v>1.6</v>
          </cell>
          <cell r="B11" t="str">
            <v>SUMINISTRO, RIEGO Y COMPACTACIÓN DE MATERIAL DE AFIRMADO PARA PARQUEADERO 0.10 MTS</v>
          </cell>
          <cell r="C11" t="str">
            <v>M3</v>
          </cell>
          <cell r="D11">
            <v>702</v>
          </cell>
          <cell r="E11">
            <v>50188</v>
          </cell>
          <cell r="F11">
            <v>35231976</v>
          </cell>
          <cell r="G11">
            <v>3.79E-3</v>
          </cell>
        </row>
        <row r="12">
          <cell r="A12">
            <v>0</v>
          </cell>
          <cell r="B12">
            <v>0</v>
          </cell>
          <cell r="C12">
            <v>0</v>
          </cell>
          <cell r="D12">
            <v>0</v>
          </cell>
          <cell r="E12">
            <v>0</v>
          </cell>
          <cell r="F12">
            <v>233364649</v>
          </cell>
          <cell r="G12">
            <v>2.5100000000000004E-2</v>
          </cell>
        </row>
        <row r="13">
          <cell r="A13">
            <v>2</v>
          </cell>
          <cell r="B13" t="str">
            <v>VÍA DE ACCESO PERIMETRAL PAISAJÍSTICA</v>
          </cell>
          <cell r="C13">
            <v>0</v>
          </cell>
          <cell r="D13">
            <v>0</v>
          </cell>
          <cell r="E13">
            <v>0</v>
          </cell>
          <cell r="F13">
            <v>0</v>
          </cell>
          <cell r="G13">
            <v>0</v>
          </cell>
        </row>
        <row r="14">
          <cell r="A14">
            <v>2.1</v>
          </cell>
          <cell r="B14" t="str">
            <v>TOPOGRAFÍA LOCALIZACIÓN Y REPLANTEO DE LA VÍA DE ACCESO</v>
          </cell>
          <cell r="C14" t="str">
            <v>M2</v>
          </cell>
          <cell r="D14">
            <v>1162.5</v>
          </cell>
          <cell r="E14">
            <v>1500</v>
          </cell>
          <cell r="F14">
            <v>1743750</v>
          </cell>
          <cell r="G14">
            <v>1.9000000000000001E-4</v>
          </cell>
        </row>
        <row r="15">
          <cell r="A15">
            <v>2.2000000000000002</v>
          </cell>
          <cell r="B15" t="str">
            <v>DESCAPOTE Y EXCAVACIÓN A MÁQUINA EN VÍA DE ACCESO, INCLUYE CARGUE Y RETIRO DE MATERIAL SOBRANTE DE EXCAVACIÓN &lt;=10KM</v>
          </cell>
          <cell r="C15" t="str">
            <v>M3</v>
          </cell>
          <cell r="D15">
            <v>581.25</v>
          </cell>
          <cell r="E15">
            <v>17000</v>
          </cell>
          <cell r="F15">
            <v>9881250</v>
          </cell>
          <cell r="G15">
            <v>1.06E-3</v>
          </cell>
        </row>
        <row r="16">
          <cell r="A16">
            <v>2.2999999999999998</v>
          </cell>
          <cell r="B16" t="str">
            <v>RIEGO Y COMPACTACIÓN DE MATERIAL DE SITIO SELECCIONADO RELLENO</v>
          </cell>
          <cell r="C16" t="str">
            <v>M3</v>
          </cell>
          <cell r="D16">
            <v>336</v>
          </cell>
          <cell r="E16">
            <v>6000</v>
          </cell>
          <cell r="F16">
            <v>2016000</v>
          </cell>
          <cell r="G16">
            <v>2.2000000000000001E-4</v>
          </cell>
        </row>
        <row r="17">
          <cell r="A17">
            <v>2.4</v>
          </cell>
          <cell r="B17" t="str">
            <v>SUMINISTRO, RIEGO Y COMPACTACIÓN DE MATERIAL DE AFIRMADO PARA LA VÍA</v>
          </cell>
          <cell r="C17" t="str">
            <v>M3</v>
          </cell>
          <cell r="D17">
            <v>174.38</v>
          </cell>
          <cell r="E17">
            <v>50188</v>
          </cell>
          <cell r="F17">
            <v>8751783</v>
          </cell>
          <cell r="G17">
            <v>9.3999999999999997E-4</v>
          </cell>
        </row>
        <row r="18">
          <cell r="A18">
            <v>0</v>
          </cell>
          <cell r="B18">
            <v>0</v>
          </cell>
          <cell r="C18">
            <v>0</v>
          </cell>
          <cell r="D18">
            <v>0</v>
          </cell>
          <cell r="E18">
            <v>0</v>
          </cell>
          <cell r="F18">
            <v>22392783</v>
          </cell>
          <cell r="G18">
            <v>2.4099999999999998E-3</v>
          </cell>
        </row>
        <row r="19">
          <cell r="A19">
            <v>3</v>
          </cell>
          <cell r="B19" t="str">
            <v>RED SANITARIA EXTERNA</v>
          </cell>
          <cell r="C19">
            <v>0</v>
          </cell>
          <cell r="D19">
            <v>0</v>
          </cell>
          <cell r="E19">
            <v>0</v>
          </cell>
          <cell r="F19">
            <v>0</v>
          </cell>
          <cell r="G19">
            <v>0</v>
          </cell>
        </row>
        <row r="20">
          <cell r="A20">
            <v>3.1</v>
          </cell>
          <cell r="B20" t="str">
            <v>LOCALIZACIÓN Y REPLANTEO RED SANITARIA</v>
          </cell>
          <cell r="C20" t="str">
            <v>ML</v>
          </cell>
          <cell r="D20">
            <v>450</v>
          </cell>
          <cell r="E20">
            <v>500</v>
          </cell>
          <cell r="F20">
            <v>225000</v>
          </cell>
          <cell r="G20">
            <v>2.0000000000000002E-5</v>
          </cell>
        </row>
        <row r="21">
          <cell r="A21">
            <v>3.2</v>
          </cell>
          <cell r="B21" t="str">
            <v>RED SANITARIA CAJAS DE INSPECCIÓN 50 x 50 CMTS</v>
          </cell>
          <cell r="C21" t="str">
            <v>UND</v>
          </cell>
          <cell r="D21">
            <v>6</v>
          </cell>
          <cell r="E21">
            <v>274621</v>
          </cell>
          <cell r="F21">
            <v>1647726</v>
          </cell>
          <cell r="G21">
            <v>1.8000000000000001E-4</v>
          </cell>
        </row>
        <row r="22">
          <cell r="A22">
            <v>3.3</v>
          </cell>
          <cell r="B22" t="str">
            <v>RED SANITARIA CAJAS DE INSPECCIÓN 60 x 60 CMTS</v>
          </cell>
          <cell r="C22" t="str">
            <v>UND</v>
          </cell>
          <cell r="D22">
            <v>5</v>
          </cell>
          <cell r="E22">
            <v>326296</v>
          </cell>
          <cell r="F22">
            <v>1631480</v>
          </cell>
          <cell r="G22">
            <v>1.8000000000000001E-4</v>
          </cell>
        </row>
        <row r="23">
          <cell r="A23">
            <v>3.4</v>
          </cell>
          <cell r="B23" t="str">
            <v>RED SANITARIA RECÁMARA EN CONCRETO</v>
          </cell>
          <cell r="C23" t="str">
            <v>UND</v>
          </cell>
          <cell r="D23">
            <v>7</v>
          </cell>
          <cell r="E23">
            <v>858300</v>
          </cell>
          <cell r="F23">
            <v>6008100</v>
          </cell>
          <cell r="G23">
            <v>6.4999999999999997E-4</v>
          </cell>
        </row>
        <row r="24">
          <cell r="A24">
            <v>3.5</v>
          </cell>
          <cell r="B24" t="str">
            <v>EXCAVACIÓN EN MATERIAL COMÚN</v>
          </cell>
          <cell r="C24" t="str">
            <v>M3</v>
          </cell>
          <cell r="D24">
            <v>551.94000000000005</v>
          </cell>
          <cell r="E24">
            <v>9000</v>
          </cell>
          <cell r="F24">
            <v>4967460</v>
          </cell>
          <cell r="G24">
            <v>5.2999999999999998E-4</v>
          </cell>
        </row>
        <row r="25">
          <cell r="A25">
            <v>3.6</v>
          </cell>
          <cell r="B25" t="str">
            <v>TUBERÍA PVC 4" ALCANTARILLADO NOVAFORT</v>
          </cell>
          <cell r="C25" t="str">
            <v>ML</v>
          </cell>
          <cell r="D25">
            <v>87.42</v>
          </cell>
          <cell r="E25">
            <v>22226</v>
          </cell>
          <cell r="F25">
            <v>1942997</v>
          </cell>
          <cell r="G25">
            <v>2.1000000000000001E-4</v>
          </cell>
        </row>
        <row r="26">
          <cell r="A26">
            <v>3.7</v>
          </cell>
          <cell r="B26" t="str">
            <v>TUBERÍA PVC 8" ALCANTARILLADO NOVAFORT</v>
          </cell>
          <cell r="C26" t="str">
            <v>ML</v>
          </cell>
          <cell r="D26">
            <v>40.54</v>
          </cell>
          <cell r="E26">
            <v>55914</v>
          </cell>
          <cell r="F26">
            <v>2266754</v>
          </cell>
          <cell r="G26">
            <v>2.4000000000000001E-4</v>
          </cell>
        </row>
        <row r="27">
          <cell r="A27">
            <v>3.8</v>
          </cell>
          <cell r="B27" t="str">
            <v>TUBERÍA PVC 10" ALCANTARILLADO NOVAFORT</v>
          </cell>
          <cell r="C27" t="str">
            <v>ML</v>
          </cell>
          <cell r="D27">
            <v>314.5</v>
          </cell>
          <cell r="E27">
            <v>69550</v>
          </cell>
          <cell r="F27">
            <v>21873475</v>
          </cell>
          <cell r="G27">
            <v>2.3500000000000001E-3</v>
          </cell>
        </row>
        <row r="28">
          <cell r="A28">
            <v>3.9</v>
          </cell>
          <cell r="B28" t="str">
            <v>RELLENO Y COMPACTACIÓN DE MATERIAL SELECCIONADO EN ZANJAS</v>
          </cell>
          <cell r="C28" t="str">
            <v>M3</v>
          </cell>
          <cell r="D28">
            <v>423.55</v>
          </cell>
          <cell r="E28">
            <v>21090</v>
          </cell>
          <cell r="F28">
            <v>8932670</v>
          </cell>
          <cell r="G28">
            <v>9.6000000000000002E-4</v>
          </cell>
        </row>
        <row r="29">
          <cell r="A29">
            <v>0</v>
          </cell>
          <cell r="B29">
            <v>0</v>
          </cell>
          <cell r="C29">
            <v>0</v>
          </cell>
          <cell r="D29">
            <v>0</v>
          </cell>
          <cell r="E29">
            <v>0</v>
          </cell>
          <cell r="F29">
            <v>49495662</v>
          </cell>
          <cell r="G29">
            <v>5.3200000000000009E-3</v>
          </cell>
        </row>
        <row r="30">
          <cell r="A30">
            <v>4</v>
          </cell>
          <cell r="B30" t="str">
            <v>RED PLUVIAL EXTERNA</v>
          </cell>
          <cell r="C30">
            <v>0</v>
          </cell>
          <cell r="D30">
            <v>0</v>
          </cell>
          <cell r="E30">
            <v>0</v>
          </cell>
          <cell r="F30">
            <v>0</v>
          </cell>
          <cell r="G30">
            <v>0</v>
          </cell>
        </row>
        <row r="31">
          <cell r="A31">
            <v>4.0999999999999996</v>
          </cell>
          <cell r="B31" t="str">
            <v>LOCALIZACIÓN Y REPLANTEO RED PLUVIAL</v>
          </cell>
          <cell r="C31" t="str">
            <v>ML</v>
          </cell>
          <cell r="D31">
            <v>378.2</v>
          </cell>
          <cell r="E31">
            <v>500</v>
          </cell>
          <cell r="F31">
            <v>189100</v>
          </cell>
          <cell r="G31">
            <v>2.0000000000000002E-5</v>
          </cell>
        </row>
        <row r="32">
          <cell r="A32">
            <v>4.2</v>
          </cell>
          <cell r="B32" t="str">
            <v>RED PLUVIAL CAJAS DE INSPECCIÓN 60 x 60 CMTS</v>
          </cell>
          <cell r="C32" t="str">
            <v>UND</v>
          </cell>
          <cell r="D32">
            <v>3</v>
          </cell>
          <cell r="E32">
            <v>326296</v>
          </cell>
          <cell r="F32">
            <v>978888</v>
          </cell>
          <cell r="G32">
            <v>1.1E-4</v>
          </cell>
        </row>
        <row r="33">
          <cell r="A33">
            <v>4.3</v>
          </cell>
          <cell r="B33" t="str">
            <v>RED PLUVIAL RECÁMARA EN CONCRETO</v>
          </cell>
          <cell r="C33" t="str">
            <v>UND</v>
          </cell>
          <cell r="D33">
            <v>6</v>
          </cell>
          <cell r="E33">
            <v>858300</v>
          </cell>
          <cell r="F33">
            <v>5149800</v>
          </cell>
          <cell r="G33">
            <v>5.5000000000000003E-4</v>
          </cell>
        </row>
        <row r="34">
          <cell r="A34">
            <v>4.4000000000000004</v>
          </cell>
          <cell r="B34" t="str">
            <v>EXCAVACIÓN EN MATERIAL COMÚN</v>
          </cell>
          <cell r="C34" t="str">
            <v>M3</v>
          </cell>
          <cell r="D34">
            <v>490.1</v>
          </cell>
          <cell r="E34">
            <v>9000</v>
          </cell>
          <cell r="F34">
            <v>4410900</v>
          </cell>
          <cell r="G34">
            <v>4.6999999999999999E-4</v>
          </cell>
        </row>
        <row r="35">
          <cell r="A35">
            <v>4.5</v>
          </cell>
          <cell r="B35" t="str">
            <v>TUBERÍA PVC 8" ALCANTARILLADO NOVAFORT</v>
          </cell>
          <cell r="C35" t="str">
            <v>ML</v>
          </cell>
          <cell r="D35">
            <v>15.25</v>
          </cell>
          <cell r="E35">
            <v>55914</v>
          </cell>
          <cell r="F35">
            <v>852689</v>
          </cell>
          <cell r="G35">
            <v>9.0000000000000006E-5</v>
          </cell>
        </row>
        <row r="36">
          <cell r="A36">
            <v>4.5999999999999996</v>
          </cell>
          <cell r="B36" t="str">
            <v>TUBERÍA PVC 14" ALCANTARILLADO NOVAFORT</v>
          </cell>
          <cell r="C36" t="str">
            <v>ML</v>
          </cell>
          <cell r="D36">
            <v>57.95</v>
          </cell>
          <cell r="E36">
            <v>110300</v>
          </cell>
          <cell r="F36">
            <v>6391885</v>
          </cell>
          <cell r="G36">
            <v>6.8999999999999997E-4</v>
          </cell>
        </row>
        <row r="37">
          <cell r="A37">
            <v>4.7</v>
          </cell>
          <cell r="B37" t="str">
            <v>TUBERÍA PVC 16" ALCANTARILLADO NOVAFORT</v>
          </cell>
          <cell r="C37" t="str">
            <v>ML</v>
          </cell>
          <cell r="D37">
            <v>305</v>
          </cell>
          <cell r="E37">
            <v>148600</v>
          </cell>
          <cell r="F37">
            <v>45323000</v>
          </cell>
          <cell r="G37">
            <v>4.8700000000000002E-3</v>
          </cell>
        </row>
        <row r="38">
          <cell r="A38">
            <v>4.8</v>
          </cell>
          <cell r="B38" t="str">
            <v>SUMIDEROS RED PLUVIAL</v>
          </cell>
          <cell r="C38" t="str">
            <v>UND</v>
          </cell>
          <cell r="D38">
            <v>12</v>
          </cell>
          <cell r="E38">
            <v>226529</v>
          </cell>
          <cell r="F38">
            <v>2718348</v>
          </cell>
          <cell r="G38">
            <v>2.9E-4</v>
          </cell>
        </row>
        <row r="39">
          <cell r="A39">
            <v>4.9000000000000004</v>
          </cell>
          <cell r="B39" t="str">
            <v>RELLENO Y COMPACTACIÓN DE MATERIAL SELECCIONADO EN ZANJAS</v>
          </cell>
          <cell r="C39" t="str">
            <v>M3</v>
          </cell>
          <cell r="D39">
            <v>452.4</v>
          </cell>
          <cell r="E39">
            <v>21090</v>
          </cell>
          <cell r="F39">
            <v>9541116</v>
          </cell>
          <cell r="G39">
            <v>1.0300000000000001E-3</v>
          </cell>
        </row>
        <row r="40">
          <cell r="A40">
            <v>0</v>
          </cell>
          <cell r="B40">
            <v>0</v>
          </cell>
          <cell r="C40">
            <v>0</v>
          </cell>
          <cell r="D40">
            <v>0</v>
          </cell>
          <cell r="E40">
            <v>0</v>
          </cell>
          <cell r="F40">
            <v>75555726</v>
          </cell>
          <cell r="G40">
            <v>8.1200000000000005E-3</v>
          </cell>
        </row>
        <row r="41">
          <cell r="A41">
            <v>5</v>
          </cell>
          <cell r="B41" t="str">
            <v>RED HIDRÁULICA EXTERNA</v>
          </cell>
          <cell r="C41">
            <v>0</v>
          </cell>
          <cell r="D41">
            <v>0</v>
          </cell>
          <cell r="E41">
            <v>0</v>
          </cell>
          <cell r="F41">
            <v>0</v>
          </cell>
          <cell r="G41">
            <v>0</v>
          </cell>
        </row>
        <row r="42">
          <cell r="A42">
            <v>5.0999999999999996</v>
          </cell>
          <cell r="B42" t="str">
            <v>LOCALIZACIÓN Y REPLANTEO RED HIDRÁULICA</v>
          </cell>
          <cell r="C42" t="str">
            <v>ML</v>
          </cell>
          <cell r="D42">
            <v>1185.51</v>
          </cell>
          <cell r="E42">
            <v>500</v>
          </cell>
          <cell r="F42">
            <v>592755</v>
          </cell>
          <cell r="G42">
            <v>6.0000000000000002E-5</v>
          </cell>
        </row>
        <row r="43">
          <cell r="A43">
            <v>5.2</v>
          </cell>
          <cell r="B43" t="str">
            <v>EXCAVACIÓN EN MATERIAL COMÚN</v>
          </cell>
          <cell r="C43" t="str">
            <v>M3</v>
          </cell>
          <cell r="D43">
            <v>1078.81</v>
          </cell>
          <cell r="E43">
            <v>9000</v>
          </cell>
          <cell r="F43">
            <v>9709290</v>
          </cell>
          <cell r="G43">
            <v>1.0399999999999999E-3</v>
          </cell>
        </row>
        <row r="44">
          <cell r="A44">
            <v>5.3</v>
          </cell>
          <cell r="B44" t="str">
            <v>SUMINISTRO E INSTALACIÓN TUBERÍA PVC PRESIÓN 2 1/2" RDE 26 UM</v>
          </cell>
          <cell r="C44" t="str">
            <v>ML</v>
          </cell>
          <cell r="D44">
            <v>871.63</v>
          </cell>
          <cell r="E44">
            <v>14180</v>
          </cell>
          <cell r="F44">
            <v>12359713</v>
          </cell>
          <cell r="G44">
            <v>1.33E-3</v>
          </cell>
        </row>
        <row r="45">
          <cell r="A45">
            <v>5.4</v>
          </cell>
          <cell r="B45" t="str">
            <v>SUMINISTRO E INSTALACIÓN TUBERÍA PVC PRESIÓN 3" RDE 26 UM</v>
          </cell>
          <cell r="C45" t="str">
            <v>ML</v>
          </cell>
          <cell r="D45">
            <v>313.88</v>
          </cell>
          <cell r="E45">
            <v>19528</v>
          </cell>
          <cell r="F45">
            <v>6129449</v>
          </cell>
          <cell r="G45">
            <v>6.6E-4</v>
          </cell>
        </row>
        <row r="46">
          <cell r="A46">
            <v>5.5</v>
          </cell>
          <cell r="B46" t="str">
            <v>SUMINISTRO E INSTALACIÓN ESTACION MACRO MEDIDOR 3" HD, INCLUYE ACCESORIOS HD PARA PUESTA EN FUNCIONAMIENTO</v>
          </cell>
          <cell r="C46" t="str">
            <v>UND</v>
          </cell>
          <cell r="D46">
            <v>1</v>
          </cell>
          <cell r="E46">
            <v>3391345</v>
          </cell>
          <cell r="F46">
            <v>3391345</v>
          </cell>
          <cell r="G46">
            <v>3.6000000000000002E-4</v>
          </cell>
        </row>
        <row r="47">
          <cell r="A47">
            <v>5.6</v>
          </cell>
          <cell r="B47" t="str">
            <v>SUMINISTRO E INSTALACIÓN VALVULA VENTOSA DOBLE CAMARA TRIPLE ACCION ROSCADA 3/4" HD</v>
          </cell>
          <cell r="C47" t="str">
            <v>UND</v>
          </cell>
          <cell r="D47">
            <v>4</v>
          </cell>
          <cell r="E47">
            <v>598488</v>
          </cell>
          <cell r="F47">
            <v>2393952</v>
          </cell>
          <cell r="G47">
            <v>2.5999999999999998E-4</v>
          </cell>
        </row>
        <row r="48">
          <cell r="A48">
            <v>5.7</v>
          </cell>
          <cell r="B48" t="str">
            <v>SUMINISTRO E INSTALACIÓN VÁLVULA DE PURGA DE 3" HD, INCLUYE ACCESORIOS HD</v>
          </cell>
          <cell r="C48" t="str">
            <v>UND</v>
          </cell>
          <cell r="D48">
            <v>4</v>
          </cell>
          <cell r="E48">
            <v>1137659</v>
          </cell>
          <cell r="F48">
            <v>4550636</v>
          </cell>
          <cell r="G48">
            <v>4.8999999999999998E-4</v>
          </cell>
        </row>
        <row r="49">
          <cell r="A49">
            <v>5.8</v>
          </cell>
          <cell r="B49" t="str">
            <v>SUMINISTRO E INSTALACIÓN EQUIPO BOMBEO MODELO 20H-7.5TW IHM O SIMILAR, INCLUYE ESTRUCTURA DE SOPORTE EN CONCRETO REFORZADO 21 MPA</v>
          </cell>
          <cell r="C49" t="str">
            <v>UND</v>
          </cell>
          <cell r="D49">
            <v>2</v>
          </cell>
          <cell r="E49">
            <v>2764880</v>
          </cell>
          <cell r="F49">
            <v>5529760</v>
          </cell>
          <cell r="G49">
            <v>5.9000000000000003E-4</v>
          </cell>
        </row>
        <row r="50">
          <cell r="A50">
            <v>5.9</v>
          </cell>
          <cell r="B50" t="str">
            <v>SUMINISTRO E INSTALACIÓN DE TANQUE PARA ALMACENAMIENTO DE AGUA POTABLE 50000 LTS, INCLUYE ESTRUCTURA DE SOPORTE EN CONCRETO REFORZADO 21 MPA</v>
          </cell>
          <cell r="C50" t="str">
            <v>UND</v>
          </cell>
          <cell r="D50">
            <v>2</v>
          </cell>
          <cell r="E50">
            <v>24268240</v>
          </cell>
          <cell r="F50">
            <v>48536480</v>
          </cell>
          <cell r="G50">
            <v>5.2199999999999998E-3</v>
          </cell>
        </row>
        <row r="51">
          <cell r="A51">
            <v>0</v>
          </cell>
          <cell r="B51">
            <v>0</v>
          </cell>
          <cell r="C51">
            <v>0</v>
          </cell>
          <cell r="D51">
            <v>0</v>
          </cell>
          <cell r="E51">
            <v>0</v>
          </cell>
          <cell r="F51">
            <v>93193380</v>
          </cell>
          <cell r="G51">
            <v>1.001E-2</v>
          </cell>
        </row>
        <row r="52">
          <cell r="A52">
            <v>6</v>
          </cell>
          <cell r="B52" t="str">
            <v>MUROS DE CONTENCIÓN</v>
          </cell>
          <cell r="C52">
            <v>0</v>
          </cell>
          <cell r="D52">
            <v>0</v>
          </cell>
          <cell r="E52">
            <v>0</v>
          </cell>
          <cell r="F52">
            <v>0</v>
          </cell>
          <cell r="G52">
            <v>0</v>
          </cell>
        </row>
        <row r="53">
          <cell r="A53">
            <v>6.1</v>
          </cell>
          <cell r="B53" t="str">
            <v>ACERO DE REFUERZO MUROS DE CONTENCIÓN 420 MPA</v>
          </cell>
          <cell r="C53" t="str">
            <v>KG</v>
          </cell>
          <cell r="D53">
            <v>9480.94</v>
          </cell>
          <cell r="E53">
            <v>3038</v>
          </cell>
          <cell r="F53">
            <v>28803096</v>
          </cell>
          <cell r="G53">
            <v>3.0999999999999999E-3</v>
          </cell>
        </row>
        <row r="54">
          <cell r="A54">
            <v>6.2</v>
          </cell>
          <cell r="B54" t="str">
            <v>CONCRETO MUROS DE CONTENCIÓN 21 MPA</v>
          </cell>
          <cell r="C54" t="str">
            <v>M3</v>
          </cell>
          <cell r="D54">
            <v>118.87</v>
          </cell>
          <cell r="E54">
            <v>606200</v>
          </cell>
          <cell r="F54">
            <v>72058994</v>
          </cell>
          <cell r="G54">
            <v>7.7499999999999999E-3</v>
          </cell>
        </row>
        <row r="55">
          <cell r="A55">
            <v>0</v>
          </cell>
          <cell r="B55">
            <v>0</v>
          </cell>
          <cell r="C55">
            <v>0</v>
          </cell>
          <cell r="D55">
            <v>0</v>
          </cell>
          <cell r="E55">
            <v>0</v>
          </cell>
          <cell r="F55">
            <v>100862090</v>
          </cell>
          <cell r="G55">
            <v>1.085E-2</v>
          </cell>
        </row>
        <row r="56">
          <cell r="A56">
            <v>7</v>
          </cell>
          <cell r="B56" t="str">
            <v>CIMENTACIÓN EDIFICIOS</v>
          </cell>
          <cell r="C56">
            <v>0</v>
          </cell>
          <cell r="D56">
            <v>0</v>
          </cell>
          <cell r="E56">
            <v>0</v>
          </cell>
          <cell r="F56">
            <v>0</v>
          </cell>
          <cell r="G56">
            <v>0</v>
          </cell>
        </row>
        <row r="57">
          <cell r="A57">
            <v>7.1</v>
          </cell>
          <cell r="B57" t="str">
            <v>SOLADO DE LIMPIEZA</v>
          </cell>
          <cell r="C57" t="str">
            <v>M2</v>
          </cell>
          <cell r="D57">
            <v>890.19</v>
          </cell>
          <cell r="E57">
            <v>35719</v>
          </cell>
          <cell r="F57">
            <v>31796697</v>
          </cell>
          <cell r="G57">
            <v>3.4199999999999999E-3</v>
          </cell>
        </row>
        <row r="58">
          <cell r="A58">
            <v>7.2</v>
          </cell>
          <cell r="B58" t="str">
            <v>ACERO DE REFUERZO CIMENTACIÓN 420 MPA</v>
          </cell>
          <cell r="C58" t="str">
            <v>KG</v>
          </cell>
          <cell r="D58">
            <v>28574.59</v>
          </cell>
          <cell r="E58">
            <v>3038</v>
          </cell>
          <cell r="F58">
            <v>86809604</v>
          </cell>
          <cell r="G58">
            <v>9.3299999999999998E-3</v>
          </cell>
        </row>
        <row r="59">
          <cell r="A59">
            <v>7.3</v>
          </cell>
          <cell r="B59" t="str">
            <v>CONCRETO CIMENTACIÓN 21 MPA</v>
          </cell>
          <cell r="C59" t="str">
            <v>M3</v>
          </cell>
          <cell r="D59">
            <v>291.83</v>
          </cell>
          <cell r="E59">
            <v>559904</v>
          </cell>
          <cell r="F59">
            <v>163396784</v>
          </cell>
          <cell r="G59">
            <v>1.7569999999999999E-2</v>
          </cell>
        </row>
        <row r="60">
          <cell r="A60">
            <v>0</v>
          </cell>
          <cell r="B60">
            <v>0</v>
          </cell>
          <cell r="C60">
            <v>0</v>
          </cell>
          <cell r="D60">
            <v>0</v>
          </cell>
          <cell r="E60">
            <v>0</v>
          </cell>
          <cell r="F60">
            <v>282003085</v>
          </cell>
          <cell r="G60">
            <v>2.69E-2</v>
          </cell>
        </row>
        <row r="61">
          <cell r="A61">
            <v>8</v>
          </cell>
          <cell r="B61" t="str">
            <v>PANTALLAS EN CONCRETO REFORZADO</v>
          </cell>
          <cell r="C61">
            <v>0</v>
          </cell>
          <cell r="D61">
            <v>0</v>
          </cell>
          <cell r="E61">
            <v>0</v>
          </cell>
          <cell r="F61">
            <v>0</v>
          </cell>
          <cell r="G61">
            <v>0</v>
          </cell>
        </row>
        <row r="62">
          <cell r="A62">
            <v>8.1</v>
          </cell>
          <cell r="B62" t="str">
            <v>ACERO DE REFUERZO PANTALLAS 420 MPA</v>
          </cell>
          <cell r="C62" t="str">
            <v>KG</v>
          </cell>
          <cell r="D62">
            <v>50500.23</v>
          </cell>
          <cell r="E62">
            <v>3038</v>
          </cell>
          <cell r="F62">
            <v>153419699</v>
          </cell>
          <cell r="G62">
            <v>1.6500000000000001E-2</v>
          </cell>
        </row>
        <row r="63">
          <cell r="A63">
            <v>8.1999999999999993</v>
          </cell>
          <cell r="B63" t="str">
            <v>CONCRETO PANTALLAS 21 MPA</v>
          </cell>
          <cell r="C63" t="str">
            <v>M3</v>
          </cell>
          <cell r="D63">
            <v>327.05</v>
          </cell>
          <cell r="E63">
            <v>606200</v>
          </cell>
          <cell r="F63">
            <v>198257710</v>
          </cell>
          <cell r="G63">
            <v>2.1319999999999999E-2</v>
          </cell>
        </row>
        <row r="64">
          <cell r="A64">
            <v>0</v>
          </cell>
          <cell r="B64">
            <v>0</v>
          </cell>
          <cell r="C64">
            <v>0</v>
          </cell>
          <cell r="D64">
            <v>0</v>
          </cell>
          <cell r="E64">
            <v>0</v>
          </cell>
          <cell r="F64">
            <v>351677409</v>
          </cell>
          <cell r="G64">
            <v>3.7819999999999999E-2</v>
          </cell>
        </row>
        <row r="65">
          <cell r="A65">
            <v>9</v>
          </cell>
          <cell r="B65" t="str">
            <v>COLUMNAS EN CONCRETO REFORZADO</v>
          </cell>
          <cell r="C65">
            <v>0</v>
          </cell>
          <cell r="D65">
            <v>0</v>
          </cell>
          <cell r="E65">
            <v>0</v>
          </cell>
          <cell r="F65">
            <v>0</v>
          </cell>
          <cell r="G65">
            <v>0</v>
          </cell>
        </row>
        <row r="66">
          <cell r="A66">
            <v>9.1</v>
          </cell>
          <cell r="B66" t="str">
            <v>ACERO DE REFUERZO COLUMNAS 420 MPA</v>
          </cell>
          <cell r="C66" t="str">
            <v>KG</v>
          </cell>
          <cell r="D66">
            <v>34543.279999999999</v>
          </cell>
          <cell r="E66">
            <v>3038</v>
          </cell>
          <cell r="F66">
            <v>104942485</v>
          </cell>
          <cell r="G66">
            <v>1.128E-2</v>
          </cell>
        </row>
        <row r="67">
          <cell r="A67">
            <v>9.1999999999999993</v>
          </cell>
          <cell r="B67" t="str">
            <v>CONCRETO COLUMNAS 21 MPA</v>
          </cell>
          <cell r="C67" t="str">
            <v>M3</v>
          </cell>
          <cell r="D67">
            <v>157.18</v>
          </cell>
          <cell r="E67">
            <v>673978</v>
          </cell>
          <cell r="F67">
            <v>105935862</v>
          </cell>
          <cell r="G67">
            <v>1.1390000000000001E-2</v>
          </cell>
        </row>
        <row r="68">
          <cell r="A68">
            <v>0</v>
          </cell>
          <cell r="B68">
            <v>0</v>
          </cell>
          <cell r="C68">
            <v>0</v>
          </cell>
          <cell r="D68">
            <v>0</v>
          </cell>
          <cell r="E68">
            <v>0</v>
          </cell>
          <cell r="F68">
            <v>210878347</v>
          </cell>
          <cell r="G68">
            <v>2.2670000000000003E-2</v>
          </cell>
        </row>
        <row r="69">
          <cell r="A69">
            <v>10</v>
          </cell>
          <cell r="B69" t="str">
            <v>LOSAS ALIGERADAS EDIFICIOS</v>
          </cell>
          <cell r="C69">
            <v>0</v>
          </cell>
          <cell r="D69">
            <v>0</v>
          </cell>
          <cell r="E69">
            <v>0</v>
          </cell>
          <cell r="F69">
            <v>0</v>
          </cell>
          <cell r="G69">
            <v>0</v>
          </cell>
        </row>
        <row r="70">
          <cell r="A70">
            <v>10.1</v>
          </cell>
          <cell r="B70" t="str">
            <v>ACERO DE REFUERZO LOSAS ALIGERADAS 420 MPA</v>
          </cell>
          <cell r="C70" t="str">
            <v>KG</v>
          </cell>
          <cell r="D70">
            <v>55168.98</v>
          </cell>
          <cell r="E70">
            <v>3038</v>
          </cell>
          <cell r="F70">
            <v>167603361</v>
          </cell>
          <cell r="G70">
            <v>1.8020000000000001E-2</v>
          </cell>
        </row>
        <row r="71">
          <cell r="A71">
            <v>10.199999999999999</v>
          </cell>
          <cell r="B71" t="str">
            <v>CONCRETO LOSAS ALIGERADAS 21 MPA</v>
          </cell>
          <cell r="C71" t="str">
            <v>M2</v>
          </cell>
          <cell r="D71">
            <v>2568.7800000000002</v>
          </cell>
          <cell r="E71">
            <v>126352</v>
          </cell>
          <cell r="F71">
            <v>324570491</v>
          </cell>
          <cell r="G71">
            <v>3.49E-2</v>
          </cell>
        </row>
        <row r="72">
          <cell r="A72">
            <v>0</v>
          </cell>
          <cell r="B72">
            <v>0</v>
          </cell>
          <cell r="C72">
            <v>0</v>
          </cell>
          <cell r="D72">
            <v>0</v>
          </cell>
          <cell r="E72">
            <v>0</v>
          </cell>
          <cell r="F72">
            <v>492173852</v>
          </cell>
          <cell r="G72">
            <v>5.2920000000000002E-2</v>
          </cell>
        </row>
        <row r="73">
          <cell r="A73">
            <v>11</v>
          </cell>
          <cell r="B73" t="str">
            <v>LOSAS MACIZAS</v>
          </cell>
          <cell r="C73">
            <v>0</v>
          </cell>
          <cell r="D73">
            <v>0</v>
          </cell>
          <cell r="E73">
            <v>0</v>
          </cell>
          <cell r="F73">
            <v>0</v>
          </cell>
          <cell r="G73">
            <v>0</v>
          </cell>
        </row>
        <row r="74">
          <cell r="A74">
            <v>11.1</v>
          </cell>
          <cell r="B74" t="str">
            <v>ACERO DE REFUERZO LOSAS MACIZAS 420 MPA</v>
          </cell>
          <cell r="C74" t="str">
            <v>KG</v>
          </cell>
          <cell r="D74">
            <v>19752.34</v>
          </cell>
          <cell r="E74">
            <v>3038</v>
          </cell>
          <cell r="F74">
            <v>60007609</v>
          </cell>
          <cell r="G74">
            <v>6.45E-3</v>
          </cell>
        </row>
        <row r="75">
          <cell r="A75">
            <v>11.2</v>
          </cell>
          <cell r="B75" t="str">
            <v>CONCRETO LOSAS MACIZAS 21 MPA</v>
          </cell>
          <cell r="C75" t="str">
            <v>M2</v>
          </cell>
          <cell r="D75">
            <v>889.58</v>
          </cell>
          <cell r="E75">
            <v>121780</v>
          </cell>
          <cell r="F75">
            <v>108333052</v>
          </cell>
          <cell r="G75">
            <v>1.1650000000000001E-2</v>
          </cell>
        </row>
        <row r="76">
          <cell r="A76">
            <v>0</v>
          </cell>
          <cell r="B76">
            <v>0</v>
          </cell>
          <cell r="C76">
            <v>0</v>
          </cell>
          <cell r="D76">
            <v>0</v>
          </cell>
          <cell r="E76">
            <v>0</v>
          </cell>
          <cell r="F76">
            <v>168340661</v>
          </cell>
          <cell r="G76">
            <v>1.8100000000000002E-2</v>
          </cell>
        </row>
        <row r="77">
          <cell r="A77">
            <v>12</v>
          </cell>
          <cell r="B77" t="str">
            <v>CUBIERTA EDIFICIOS</v>
          </cell>
          <cell r="C77">
            <v>0</v>
          </cell>
          <cell r="D77">
            <v>0</v>
          </cell>
          <cell r="E77">
            <v>0</v>
          </cell>
          <cell r="F77">
            <v>0</v>
          </cell>
          <cell r="G77">
            <v>0</v>
          </cell>
        </row>
        <row r="78">
          <cell r="A78">
            <v>12.1</v>
          </cell>
          <cell r="B78" t="str">
            <v>ACERO DE REFUERZO VIGAS DE CUBIERTA 420 MPA</v>
          </cell>
          <cell r="C78" t="str">
            <v>KG</v>
          </cell>
          <cell r="D78">
            <v>20047.52</v>
          </cell>
          <cell r="E78">
            <v>3038</v>
          </cell>
          <cell r="F78">
            <v>60904366</v>
          </cell>
          <cell r="G78">
            <v>6.5500000000000003E-3</v>
          </cell>
        </row>
        <row r="79">
          <cell r="A79">
            <v>12.2</v>
          </cell>
          <cell r="B79" t="str">
            <v>CONCRETO VIGAS DE CUBIERTA 21 MPA</v>
          </cell>
          <cell r="C79" t="str">
            <v>M3</v>
          </cell>
          <cell r="D79">
            <v>163.16</v>
          </cell>
          <cell r="E79">
            <v>628700</v>
          </cell>
          <cell r="F79">
            <v>102578692</v>
          </cell>
          <cell r="G79">
            <v>1.103E-2</v>
          </cell>
        </row>
        <row r="80">
          <cell r="A80">
            <v>12.3</v>
          </cell>
          <cell r="B80" t="str">
            <v>ACERO DE REFUERZO VIGA CANAL Y ALFAJIAS 420 MPA</v>
          </cell>
          <cell r="C80" t="str">
            <v>KG</v>
          </cell>
          <cell r="D80">
            <v>1652.44</v>
          </cell>
          <cell r="E80">
            <v>3038</v>
          </cell>
          <cell r="F80">
            <v>5020113</v>
          </cell>
          <cell r="G80">
            <v>5.4000000000000001E-4</v>
          </cell>
        </row>
        <row r="81">
          <cell r="A81">
            <v>12.4</v>
          </cell>
          <cell r="B81" t="str">
            <v>CONCRETO VIGA CANAL 21 MPA</v>
          </cell>
          <cell r="C81" t="str">
            <v>ML</v>
          </cell>
          <cell r="D81">
            <v>120</v>
          </cell>
          <cell r="E81">
            <v>146234</v>
          </cell>
          <cell r="F81">
            <v>17548080</v>
          </cell>
          <cell r="G81">
            <v>1.89E-3</v>
          </cell>
        </row>
        <row r="82">
          <cell r="A82">
            <v>12.5</v>
          </cell>
          <cell r="B82" t="str">
            <v>SUMINISTRO E INSTALACIÓN DE TELA ASFÁLTICA PARA  VIGA CANAL, INCLUYE MORTERO IMPERMEABILIZADO</v>
          </cell>
          <cell r="C82" t="str">
            <v>ML</v>
          </cell>
          <cell r="D82">
            <v>120</v>
          </cell>
          <cell r="E82">
            <v>80717</v>
          </cell>
          <cell r="F82">
            <v>9686040</v>
          </cell>
          <cell r="G82">
            <v>1.0399999999999999E-3</v>
          </cell>
        </row>
        <row r="83">
          <cell r="A83">
            <v>12.6</v>
          </cell>
          <cell r="B83" t="str">
            <v>ESTRUCTURA METÁLICA PARA CUBIERTA A-36</v>
          </cell>
          <cell r="C83" t="str">
            <v>KG</v>
          </cell>
          <cell r="D83">
            <v>13845.14</v>
          </cell>
          <cell r="E83">
            <v>7500</v>
          </cell>
          <cell r="F83">
            <v>103838550</v>
          </cell>
          <cell r="G83">
            <v>1.1169999999999999E-2</v>
          </cell>
        </row>
        <row r="84">
          <cell r="A84">
            <v>12.7</v>
          </cell>
          <cell r="B84" t="str">
            <v>SUMINISTRO E INSTALACIÓN TEJA TERMO ACÚSTICA, TIPO  SANDWICH TRAPEZOIDAL COLOR BLANCO</v>
          </cell>
          <cell r="C84" t="str">
            <v>M2</v>
          </cell>
          <cell r="D84">
            <v>1881.85</v>
          </cell>
          <cell r="E84">
            <v>121200</v>
          </cell>
          <cell r="F84">
            <v>228080220</v>
          </cell>
          <cell r="G84">
            <v>2.452E-2</v>
          </cell>
        </row>
        <row r="85">
          <cell r="A85">
            <v>0</v>
          </cell>
          <cell r="B85">
            <v>0</v>
          </cell>
          <cell r="C85">
            <v>0</v>
          </cell>
          <cell r="D85">
            <v>0</v>
          </cell>
          <cell r="E85">
            <v>0</v>
          </cell>
          <cell r="F85">
            <v>527656061</v>
          </cell>
          <cell r="G85">
            <v>5.6739999999999999E-2</v>
          </cell>
        </row>
        <row r="86">
          <cell r="A86">
            <v>13</v>
          </cell>
          <cell r="B86" t="str">
            <v>ZONA ESCALERAS Y RAMPA DISCAPACITADOS</v>
          </cell>
          <cell r="C86">
            <v>0</v>
          </cell>
          <cell r="D86">
            <v>0</v>
          </cell>
          <cell r="E86">
            <v>0</v>
          </cell>
          <cell r="F86">
            <v>0</v>
          </cell>
          <cell r="G86">
            <v>0</v>
          </cell>
        </row>
        <row r="87">
          <cell r="A87">
            <v>13.1</v>
          </cell>
          <cell r="B87" t="str">
            <v>ACERO DE REFUERZO ESCALERAS Y RAMPA 420 MPA</v>
          </cell>
          <cell r="C87" t="str">
            <v>KG</v>
          </cell>
          <cell r="D87">
            <v>9274.6200000000008</v>
          </cell>
          <cell r="E87">
            <v>3038</v>
          </cell>
          <cell r="F87">
            <v>28176296</v>
          </cell>
          <cell r="G87">
            <v>3.0300000000000001E-3</v>
          </cell>
        </row>
        <row r="88">
          <cell r="A88">
            <v>13.2</v>
          </cell>
          <cell r="B88" t="str">
            <v>CONCRETO TRAMOS ESCALERAS 21 MPA</v>
          </cell>
          <cell r="C88" t="str">
            <v>M3</v>
          </cell>
          <cell r="D88">
            <v>29.83</v>
          </cell>
          <cell r="E88">
            <v>639250</v>
          </cell>
          <cell r="F88">
            <v>19068828</v>
          </cell>
          <cell r="G88">
            <v>2.0500000000000002E-3</v>
          </cell>
        </row>
        <row r="89">
          <cell r="A89">
            <v>13.3</v>
          </cell>
          <cell r="B89" t="str">
            <v>CONCRETO VIGAS PARA RAMPAS 21 MPA</v>
          </cell>
          <cell r="C89" t="str">
            <v>M3</v>
          </cell>
          <cell r="D89">
            <v>18.37</v>
          </cell>
          <cell r="E89">
            <v>628700</v>
          </cell>
          <cell r="F89">
            <v>11549219</v>
          </cell>
          <cell r="G89">
            <v>1.24E-3</v>
          </cell>
        </row>
        <row r="90">
          <cell r="A90">
            <v>13.4</v>
          </cell>
          <cell r="B90" t="str">
            <v>CONCRETO LOSAS MACIZAS RAMPAS 21 MPA</v>
          </cell>
          <cell r="C90" t="str">
            <v>M2</v>
          </cell>
          <cell r="D90">
            <v>157.44</v>
          </cell>
          <cell r="E90">
            <v>121780</v>
          </cell>
          <cell r="F90">
            <v>19173043</v>
          </cell>
          <cell r="G90">
            <v>2.0600000000000002E-3</v>
          </cell>
        </row>
        <row r="91">
          <cell r="A91">
            <v>0</v>
          </cell>
          <cell r="B91">
            <v>0</v>
          </cell>
          <cell r="C91">
            <v>0</v>
          </cell>
          <cell r="D91">
            <v>0</v>
          </cell>
          <cell r="E91">
            <v>0</v>
          </cell>
          <cell r="F91">
            <v>77967386</v>
          </cell>
          <cell r="G91">
            <v>8.3800000000000003E-3</v>
          </cell>
        </row>
        <row r="92">
          <cell r="A92">
            <v>14</v>
          </cell>
          <cell r="B92" t="str">
            <v>MAMPOSTERÍA</v>
          </cell>
          <cell r="C92">
            <v>0</v>
          </cell>
          <cell r="D92">
            <v>0</v>
          </cell>
          <cell r="E92">
            <v>0</v>
          </cell>
          <cell r="F92">
            <v>0</v>
          </cell>
          <cell r="G92">
            <v>0</v>
          </cell>
        </row>
        <row r="93">
          <cell r="A93">
            <v>14.1</v>
          </cell>
          <cell r="B93" t="str">
            <v>MUROS LADRILLO COMÚN SOGA</v>
          </cell>
          <cell r="C93" t="str">
            <v>M2</v>
          </cell>
          <cell r="D93">
            <v>5418.45</v>
          </cell>
          <cell r="E93">
            <v>30820</v>
          </cell>
          <cell r="F93">
            <v>166996629</v>
          </cell>
          <cell r="G93">
            <v>1.796E-2</v>
          </cell>
        </row>
        <row r="94">
          <cell r="A94">
            <v>14.2</v>
          </cell>
          <cell r="B94" t="str">
            <v>MUROS LADRILLO COMÚN EN TIZÓN</v>
          </cell>
          <cell r="C94" t="str">
            <v>M2</v>
          </cell>
          <cell r="D94">
            <v>225.07</v>
          </cell>
          <cell r="E94">
            <v>51581</v>
          </cell>
          <cell r="F94">
            <v>11609336</v>
          </cell>
          <cell r="G94">
            <v>1.25E-3</v>
          </cell>
        </row>
        <row r="95">
          <cell r="A95">
            <v>14.3</v>
          </cell>
          <cell r="B95" t="str">
            <v>MUROS LADRILLO LIMPIO EN SOGA A LA VISTA 1 CARA</v>
          </cell>
          <cell r="C95" t="str">
            <v>M2</v>
          </cell>
          <cell r="D95">
            <v>617.85</v>
          </cell>
          <cell r="E95">
            <v>46256</v>
          </cell>
          <cell r="F95">
            <v>28579270</v>
          </cell>
          <cell r="G95">
            <v>3.0699999999999998E-3</v>
          </cell>
        </row>
        <row r="96">
          <cell r="A96">
            <v>14.4</v>
          </cell>
          <cell r="B96" t="str">
            <v>MUROS LADRILLO LIMPIO EN TIZÓN A LA VISTA 1 CARA</v>
          </cell>
          <cell r="C96" t="str">
            <v>M2</v>
          </cell>
          <cell r="D96">
            <v>350.73</v>
          </cell>
          <cell r="E96">
            <v>80475</v>
          </cell>
          <cell r="F96">
            <v>28224997</v>
          </cell>
          <cell r="G96">
            <v>3.0300000000000001E-3</v>
          </cell>
        </row>
        <row r="97">
          <cell r="A97">
            <v>0</v>
          </cell>
          <cell r="B97">
            <v>0</v>
          </cell>
          <cell r="C97">
            <v>0</v>
          </cell>
          <cell r="D97">
            <v>0</v>
          </cell>
          <cell r="E97">
            <v>0</v>
          </cell>
          <cell r="F97">
            <v>235410232</v>
          </cell>
          <cell r="G97">
            <v>2.5310000000000003E-2</v>
          </cell>
        </row>
        <row r="98">
          <cell r="A98">
            <v>15</v>
          </cell>
          <cell r="B98" t="str">
            <v>RED SANITARIA INTERNA</v>
          </cell>
          <cell r="C98">
            <v>0</v>
          </cell>
          <cell r="D98">
            <v>0</v>
          </cell>
          <cell r="E98">
            <v>0</v>
          </cell>
          <cell r="F98">
            <v>0</v>
          </cell>
          <cell r="G98">
            <v>0</v>
          </cell>
        </row>
        <row r="99">
          <cell r="A99">
            <v>15.1</v>
          </cell>
          <cell r="B99" t="str">
            <v>PUNTOS SANITARIOS 2" CUARTO DE ASEO</v>
          </cell>
          <cell r="C99" t="str">
            <v>UND</v>
          </cell>
          <cell r="D99">
            <v>12</v>
          </cell>
          <cell r="E99">
            <v>44427</v>
          </cell>
          <cell r="F99">
            <v>533124</v>
          </cell>
          <cell r="G99">
            <v>6.0000000000000002E-5</v>
          </cell>
        </row>
        <row r="100">
          <cell r="A100">
            <v>15.2</v>
          </cell>
          <cell r="B100" t="str">
            <v>PUNTOS SANITARIOS 2" BAÑOS MUJERES</v>
          </cell>
          <cell r="C100" t="str">
            <v>UND</v>
          </cell>
          <cell r="D100">
            <v>36</v>
          </cell>
          <cell r="E100">
            <v>44427</v>
          </cell>
          <cell r="F100">
            <v>1599372</v>
          </cell>
          <cell r="G100">
            <v>1.7000000000000001E-4</v>
          </cell>
        </row>
        <row r="101">
          <cell r="A101">
            <v>15.3</v>
          </cell>
          <cell r="B101" t="str">
            <v>PUNTOS SANITARIOS 2" BAÑOS HOMBRES</v>
          </cell>
          <cell r="C101" t="str">
            <v>UND</v>
          </cell>
          <cell r="D101">
            <v>48</v>
          </cell>
          <cell r="E101">
            <v>44427</v>
          </cell>
          <cell r="F101">
            <v>2132496</v>
          </cell>
          <cell r="G101">
            <v>2.3000000000000001E-4</v>
          </cell>
        </row>
        <row r="102">
          <cell r="A102">
            <v>15.4</v>
          </cell>
          <cell r="B102" t="str">
            <v>PUNTOS SANITARIOS 2" BAÑOS DISCAPACITADOS</v>
          </cell>
          <cell r="C102" t="str">
            <v>UND</v>
          </cell>
          <cell r="D102">
            <v>12</v>
          </cell>
          <cell r="E102">
            <v>44427</v>
          </cell>
          <cell r="F102">
            <v>533124</v>
          </cell>
          <cell r="G102">
            <v>6.0000000000000002E-5</v>
          </cell>
        </row>
        <row r="103">
          <cell r="A103">
            <v>15.5</v>
          </cell>
          <cell r="B103" t="str">
            <v>PUNTOS SANITARIOS 4" BAÑO MUJERES</v>
          </cell>
          <cell r="C103" t="str">
            <v>UND</v>
          </cell>
          <cell r="D103">
            <v>30</v>
          </cell>
          <cell r="E103">
            <v>93448</v>
          </cell>
          <cell r="F103">
            <v>2803440</v>
          </cell>
          <cell r="G103">
            <v>2.9999999999999997E-4</v>
          </cell>
        </row>
        <row r="104">
          <cell r="A104">
            <v>15.6</v>
          </cell>
          <cell r="B104" t="str">
            <v>PUNTOS SANITARIOS 4" BAÑO HOMBRES</v>
          </cell>
          <cell r="C104" t="str">
            <v>UND</v>
          </cell>
          <cell r="D104">
            <v>18</v>
          </cell>
          <cell r="E104">
            <v>93448</v>
          </cell>
          <cell r="F104">
            <v>1682064</v>
          </cell>
          <cell r="G104">
            <v>1.8000000000000001E-4</v>
          </cell>
        </row>
        <row r="105">
          <cell r="A105">
            <v>15.7</v>
          </cell>
          <cell r="B105" t="str">
            <v>PUNTOS SANITARIOS 4" BAÑO DISCAPACITADOS</v>
          </cell>
          <cell r="C105" t="str">
            <v>UND</v>
          </cell>
          <cell r="D105">
            <v>6</v>
          </cell>
          <cell r="E105">
            <v>93448</v>
          </cell>
          <cell r="F105">
            <v>560688</v>
          </cell>
          <cell r="G105">
            <v>6.0000000000000002E-5</v>
          </cell>
        </row>
        <row r="106">
          <cell r="A106">
            <v>15.8</v>
          </cell>
          <cell r="B106" t="str">
            <v>BAJANTES AGUAS RESIDUALES 2"</v>
          </cell>
          <cell r="C106" t="str">
            <v>ML</v>
          </cell>
          <cell r="D106">
            <v>30.4</v>
          </cell>
          <cell r="E106">
            <v>17668</v>
          </cell>
          <cell r="F106">
            <v>537107</v>
          </cell>
          <cell r="G106">
            <v>6.0000000000000002E-5</v>
          </cell>
        </row>
        <row r="107">
          <cell r="A107">
            <v>15.9</v>
          </cell>
          <cell r="B107" t="str">
            <v>BAJANTES AGUAS RESIDUALES 4"</v>
          </cell>
          <cell r="C107" t="str">
            <v>ML</v>
          </cell>
          <cell r="D107">
            <v>60.8</v>
          </cell>
          <cell r="E107">
            <v>28909</v>
          </cell>
          <cell r="F107">
            <v>1757667</v>
          </cell>
          <cell r="G107">
            <v>1.9000000000000001E-4</v>
          </cell>
        </row>
        <row r="108">
          <cell r="A108" t="str">
            <v>15.10</v>
          </cell>
          <cell r="B108" t="str">
            <v>BAJANTES VENTILACIÓN 3"</v>
          </cell>
          <cell r="C108" t="str">
            <v>ML</v>
          </cell>
          <cell r="D108">
            <v>158.4</v>
          </cell>
          <cell r="E108">
            <v>18851</v>
          </cell>
          <cell r="F108">
            <v>2985998</v>
          </cell>
          <cell r="G108">
            <v>3.2000000000000003E-4</v>
          </cell>
        </row>
        <row r="109">
          <cell r="A109">
            <v>0</v>
          </cell>
          <cell r="B109">
            <v>0</v>
          </cell>
          <cell r="C109">
            <v>0</v>
          </cell>
          <cell r="D109">
            <v>0</v>
          </cell>
          <cell r="E109">
            <v>0</v>
          </cell>
          <cell r="F109">
            <v>15125080</v>
          </cell>
          <cell r="G109">
            <v>1.6299999999999999E-3</v>
          </cell>
        </row>
        <row r="110">
          <cell r="A110">
            <v>16</v>
          </cell>
          <cell r="B110" t="str">
            <v>RED PLUVIAL INTERNA</v>
          </cell>
          <cell r="C110">
            <v>0</v>
          </cell>
          <cell r="D110">
            <v>0</v>
          </cell>
          <cell r="E110">
            <v>0</v>
          </cell>
          <cell r="F110">
            <v>0</v>
          </cell>
          <cell r="G110">
            <v>0</v>
          </cell>
        </row>
        <row r="111">
          <cell r="A111">
            <v>16.100000000000001</v>
          </cell>
          <cell r="B111" t="str">
            <v>BAJANTES AGUAS LLUVIAS 4"</v>
          </cell>
          <cell r="C111" t="str">
            <v>ML</v>
          </cell>
          <cell r="D111">
            <v>236.8</v>
          </cell>
          <cell r="E111">
            <v>24684</v>
          </cell>
          <cell r="F111">
            <v>5845171</v>
          </cell>
          <cell r="G111">
            <v>6.3000000000000003E-4</v>
          </cell>
        </row>
        <row r="112">
          <cell r="A112">
            <v>0</v>
          </cell>
          <cell r="B112">
            <v>0</v>
          </cell>
          <cell r="C112">
            <v>0</v>
          </cell>
          <cell r="D112">
            <v>0</v>
          </cell>
          <cell r="E112">
            <v>0</v>
          </cell>
          <cell r="F112">
            <v>5845171</v>
          </cell>
          <cell r="G112">
            <v>6.3000000000000003E-4</v>
          </cell>
        </row>
        <row r="113">
          <cell r="A113">
            <v>17</v>
          </cell>
          <cell r="B113" t="str">
            <v>RED HIDRÁULICA INTERNA</v>
          </cell>
          <cell r="C113">
            <v>0</v>
          </cell>
          <cell r="D113">
            <v>0</v>
          </cell>
          <cell r="E113">
            <v>0</v>
          </cell>
          <cell r="F113">
            <v>0</v>
          </cell>
          <cell r="G113">
            <v>0</v>
          </cell>
        </row>
        <row r="114">
          <cell r="A114">
            <v>17.100000000000001</v>
          </cell>
          <cell r="B114" t="str">
            <v>RED HIDRÁULICA INTERNA TUBERÍA PVC PRESIÓN 2 1/2" RDE 21</v>
          </cell>
          <cell r="C114" t="str">
            <v>ML</v>
          </cell>
          <cell r="D114">
            <v>23.4</v>
          </cell>
          <cell r="E114">
            <v>20453</v>
          </cell>
          <cell r="F114">
            <v>478600</v>
          </cell>
          <cell r="G114">
            <v>5.0000000000000002E-5</v>
          </cell>
        </row>
        <row r="115">
          <cell r="A115">
            <v>17.2</v>
          </cell>
          <cell r="B115" t="str">
            <v>SUMINISTRO E INSTALACIÓN LLAVE DE PASO DE 1/2"</v>
          </cell>
          <cell r="C115" t="str">
            <v>UND</v>
          </cell>
          <cell r="D115">
            <v>6</v>
          </cell>
          <cell r="E115">
            <v>54199</v>
          </cell>
          <cell r="F115">
            <v>325194</v>
          </cell>
          <cell r="G115">
            <v>3.0000000000000001E-5</v>
          </cell>
        </row>
        <row r="116">
          <cell r="A116">
            <v>17.3</v>
          </cell>
          <cell r="B116" t="str">
            <v>SUMINISTRO E INSTALACIÓN LLAVE DE PASO DE 1"</v>
          </cell>
          <cell r="C116" t="str">
            <v>UND</v>
          </cell>
          <cell r="D116">
            <v>18</v>
          </cell>
          <cell r="E116">
            <v>76419</v>
          </cell>
          <cell r="F116">
            <v>1375542</v>
          </cell>
          <cell r="G116">
            <v>1.4999999999999999E-4</v>
          </cell>
        </row>
        <row r="117">
          <cell r="A117">
            <v>17.399999999999999</v>
          </cell>
          <cell r="B117" t="str">
            <v>SUMINISTRO E INSTALACIÓN LLAVE DE PASO DE 2"</v>
          </cell>
          <cell r="C117" t="str">
            <v>UND</v>
          </cell>
          <cell r="D117">
            <v>12</v>
          </cell>
          <cell r="E117">
            <v>185499</v>
          </cell>
          <cell r="F117">
            <v>2225988</v>
          </cell>
          <cell r="G117">
            <v>2.4000000000000001E-4</v>
          </cell>
        </row>
        <row r="118">
          <cell r="A118">
            <v>17.5</v>
          </cell>
          <cell r="B118" t="str">
            <v>PUNTOS HIDRÁULICOS CUARTOS DE ASEO PVC PRESIÓN DE 1/2"</v>
          </cell>
          <cell r="C118" t="str">
            <v>UND</v>
          </cell>
          <cell r="D118">
            <v>12</v>
          </cell>
          <cell r="E118">
            <v>26954</v>
          </cell>
          <cell r="F118">
            <v>323448</v>
          </cell>
          <cell r="G118">
            <v>3.0000000000000001E-5</v>
          </cell>
        </row>
        <row r="119">
          <cell r="A119">
            <v>17.600000000000001</v>
          </cell>
          <cell r="B119" t="str">
            <v>PUNTOS HIDRÁULICOS BAÑO MUJERES PVC PRESIÓN DE 1/2"</v>
          </cell>
          <cell r="C119" t="str">
            <v>UND</v>
          </cell>
          <cell r="D119">
            <v>66</v>
          </cell>
          <cell r="E119">
            <v>26954</v>
          </cell>
          <cell r="F119">
            <v>1778964</v>
          </cell>
          <cell r="G119">
            <v>1.9000000000000001E-4</v>
          </cell>
        </row>
        <row r="120">
          <cell r="A120">
            <v>17.7</v>
          </cell>
          <cell r="B120" t="str">
            <v>PUNTOS HIDRÁULICOS BAÑO HOMBRES PVC PRESIÓN DE 1/2"</v>
          </cell>
          <cell r="C120" t="str">
            <v>UND</v>
          </cell>
          <cell r="D120">
            <v>66</v>
          </cell>
          <cell r="E120">
            <v>26954</v>
          </cell>
          <cell r="F120">
            <v>1778964</v>
          </cell>
          <cell r="G120">
            <v>1.9000000000000001E-4</v>
          </cell>
        </row>
        <row r="121">
          <cell r="A121">
            <v>17.8</v>
          </cell>
          <cell r="B121" t="str">
            <v>PUNTOS HIDRÁULICOS BAÑO DISCAPACITADOS PVC PRESIÓN DE 1/2"</v>
          </cell>
          <cell r="C121" t="str">
            <v>UND</v>
          </cell>
          <cell r="D121">
            <v>18</v>
          </cell>
          <cell r="E121">
            <v>26954</v>
          </cell>
          <cell r="F121">
            <v>485172</v>
          </cell>
          <cell r="G121">
            <v>5.0000000000000002E-5</v>
          </cell>
        </row>
        <row r="122">
          <cell r="A122">
            <v>0</v>
          </cell>
          <cell r="B122">
            <v>0</v>
          </cell>
          <cell r="C122">
            <v>0</v>
          </cell>
          <cell r="D122">
            <v>0</v>
          </cell>
          <cell r="E122">
            <v>0</v>
          </cell>
          <cell r="F122">
            <v>8771872</v>
          </cell>
          <cell r="G122">
            <v>9.3000000000000016E-4</v>
          </cell>
        </row>
        <row r="123">
          <cell r="A123">
            <v>18</v>
          </cell>
          <cell r="B123" t="str">
            <v>RED CONTRA INCENDIOS</v>
          </cell>
          <cell r="C123">
            <v>0</v>
          </cell>
          <cell r="D123">
            <v>0</v>
          </cell>
          <cell r="E123">
            <v>0</v>
          </cell>
          <cell r="F123">
            <v>0</v>
          </cell>
          <cell r="G123">
            <v>0</v>
          </cell>
        </row>
        <row r="124">
          <cell r="A124">
            <v>18.100000000000001</v>
          </cell>
          <cell r="B124" t="str">
            <v>SIAMESA 2-1/2" EN BRONCE, PARA SISTEMA CONTRAINCENDIO.</v>
          </cell>
          <cell r="C124" t="str">
            <v>UND</v>
          </cell>
          <cell r="D124">
            <v>2</v>
          </cell>
          <cell r="E124">
            <v>1291450</v>
          </cell>
          <cell r="F124">
            <v>2582900</v>
          </cell>
          <cell r="G124">
            <v>2.7999999999999998E-4</v>
          </cell>
        </row>
        <row r="125">
          <cell r="A125">
            <v>18.2</v>
          </cell>
          <cell r="B125" t="str">
            <v>TUBERÍA H.G. 3" CONTRAINCENDIOS RED VERTICAL A GABINETES C.I.</v>
          </cell>
          <cell r="C125" t="str">
            <v>ML</v>
          </cell>
          <cell r="D125">
            <v>119.11</v>
          </cell>
          <cell r="E125">
            <v>55563</v>
          </cell>
          <cell r="F125">
            <v>6618109</v>
          </cell>
          <cell r="G125">
            <v>7.1000000000000002E-4</v>
          </cell>
        </row>
        <row r="126">
          <cell r="A126">
            <v>18.3</v>
          </cell>
          <cell r="B126" t="str">
            <v>SUMINISTRO E INSTALACIÓN DE GABINETE CONTRA INCENDIO CLASE II, INCLUYE VALVULA 2-1/2" BRONCE, MANGUERA, EXTINTOR, HACHA, ACCESORIOS.</v>
          </cell>
          <cell r="C126" t="str">
            <v>UND</v>
          </cell>
          <cell r="D126">
            <v>12</v>
          </cell>
          <cell r="E126">
            <v>1472100</v>
          </cell>
          <cell r="F126">
            <v>17665200</v>
          </cell>
          <cell r="G126">
            <v>1.9E-3</v>
          </cell>
        </row>
        <row r="127">
          <cell r="A127">
            <v>0</v>
          </cell>
          <cell r="B127">
            <v>0</v>
          </cell>
          <cell r="C127">
            <v>0</v>
          </cell>
          <cell r="D127">
            <v>0</v>
          </cell>
          <cell r="E127">
            <v>0</v>
          </cell>
          <cell r="F127">
            <v>26866209</v>
          </cell>
          <cell r="G127">
            <v>2.8900000000000002E-3</v>
          </cell>
        </row>
        <row r="128">
          <cell r="A128">
            <v>19</v>
          </cell>
          <cell r="B128" t="str">
            <v>REPELLO DE MUROS</v>
          </cell>
          <cell r="C128">
            <v>0</v>
          </cell>
          <cell r="D128">
            <v>0</v>
          </cell>
          <cell r="E128">
            <v>0</v>
          </cell>
          <cell r="F128">
            <v>0</v>
          </cell>
          <cell r="G128">
            <v>0</v>
          </cell>
        </row>
        <row r="129">
          <cell r="A129">
            <v>19.100000000000001</v>
          </cell>
          <cell r="B129" t="str">
            <v>REPELLO MUROS INTERIORES MORTERO 1:3</v>
          </cell>
          <cell r="C129" t="str">
            <v>M2</v>
          </cell>
          <cell r="D129">
            <v>12253.23</v>
          </cell>
          <cell r="E129">
            <v>14500</v>
          </cell>
          <cell r="F129">
            <v>177671835</v>
          </cell>
          <cell r="G129">
            <v>1.9099999999999999E-2</v>
          </cell>
        </row>
        <row r="130">
          <cell r="A130">
            <v>19.2</v>
          </cell>
          <cell r="B130" t="str">
            <v>REPELLO DE MUROS EN FACHADAS MORTERO 1:3</v>
          </cell>
          <cell r="C130" t="str">
            <v>M2</v>
          </cell>
          <cell r="D130">
            <v>2512</v>
          </cell>
          <cell r="E130">
            <v>17500</v>
          </cell>
          <cell r="F130">
            <v>43960000</v>
          </cell>
          <cell r="G130">
            <v>4.7299999999999998E-3</v>
          </cell>
        </row>
        <row r="131">
          <cell r="A131">
            <v>0</v>
          </cell>
          <cell r="B131">
            <v>0</v>
          </cell>
          <cell r="C131">
            <v>0</v>
          </cell>
          <cell r="D131">
            <v>0</v>
          </cell>
          <cell r="E131">
            <v>0</v>
          </cell>
          <cell r="F131">
            <v>221631835</v>
          </cell>
          <cell r="G131">
            <v>2.3829999999999997E-2</v>
          </cell>
        </row>
        <row r="132">
          <cell r="A132">
            <v>20</v>
          </cell>
          <cell r="B132" t="str">
            <v>PISOS PRIMARIOS</v>
          </cell>
          <cell r="C132">
            <v>0</v>
          </cell>
          <cell r="D132">
            <v>0</v>
          </cell>
          <cell r="E132">
            <v>0</v>
          </cell>
          <cell r="F132">
            <v>0</v>
          </cell>
          <cell r="G132">
            <v>0</v>
          </cell>
        </row>
        <row r="133">
          <cell r="A133">
            <v>20.100000000000001</v>
          </cell>
          <cell r="B133" t="str">
            <v>CONCRETO PISO PRIMARIO EN INTERIORES 21 MPA e=0.07 MT</v>
          </cell>
          <cell r="C133" t="str">
            <v>M2</v>
          </cell>
          <cell r="D133">
            <v>2838.74</v>
          </cell>
          <cell r="E133">
            <v>30191</v>
          </cell>
          <cell r="F133">
            <v>85704399</v>
          </cell>
          <cell r="G133">
            <v>9.2200000000000008E-3</v>
          </cell>
        </row>
        <row r="134">
          <cell r="A134">
            <v>0</v>
          </cell>
          <cell r="B134">
            <v>0</v>
          </cell>
          <cell r="C134">
            <v>0</v>
          </cell>
          <cell r="D134">
            <v>0</v>
          </cell>
          <cell r="E134">
            <v>0</v>
          </cell>
          <cell r="F134">
            <v>85704399</v>
          </cell>
          <cell r="G134">
            <v>9.2200000000000008E-3</v>
          </cell>
        </row>
        <row r="135">
          <cell r="A135">
            <v>21</v>
          </cell>
          <cell r="B135" t="str">
            <v>BANCAS EN CONCRETO</v>
          </cell>
          <cell r="C135">
            <v>0</v>
          </cell>
          <cell r="D135">
            <v>0</v>
          </cell>
          <cell r="E135">
            <v>0</v>
          </cell>
          <cell r="F135">
            <v>0</v>
          </cell>
          <cell r="G135">
            <v>0</v>
          </cell>
        </row>
        <row r="136">
          <cell r="A136">
            <v>21.1</v>
          </cell>
          <cell r="B136" t="str">
            <v>BANCAS EN CONCRETO EN CORREDORES 21 MPA</v>
          </cell>
          <cell r="C136" t="str">
            <v>ML</v>
          </cell>
          <cell r="D136">
            <v>120.96</v>
          </cell>
          <cell r="E136">
            <v>35821</v>
          </cell>
          <cell r="F136">
            <v>4332908</v>
          </cell>
          <cell r="G136">
            <v>4.6999999999999999E-4</v>
          </cell>
        </row>
        <row r="137">
          <cell r="A137">
            <v>0</v>
          </cell>
          <cell r="B137">
            <v>0</v>
          </cell>
          <cell r="C137">
            <v>0</v>
          </cell>
          <cell r="D137">
            <v>0</v>
          </cell>
          <cell r="E137">
            <v>0</v>
          </cell>
          <cell r="F137">
            <v>4332908</v>
          </cell>
          <cell r="G137">
            <v>4.6999999999999999E-4</v>
          </cell>
        </row>
        <row r="138">
          <cell r="A138">
            <v>22</v>
          </cell>
          <cell r="B138" t="str">
            <v>ENCHAPES PISOS Y PAREDES</v>
          </cell>
          <cell r="C138">
            <v>0</v>
          </cell>
          <cell r="D138">
            <v>0</v>
          </cell>
          <cell r="E138">
            <v>0</v>
          </cell>
          <cell r="F138">
            <v>0</v>
          </cell>
          <cell r="G138">
            <v>0</v>
          </cell>
        </row>
        <row r="139">
          <cell r="A139">
            <v>22.1</v>
          </cell>
          <cell r="B139" t="str">
            <v>SUMINISTRO E INSTALACION DE PISO EN CERAMICA TRAFICO 4, INCLUYE ALISTADO EN MORTERO 1:4</v>
          </cell>
          <cell r="C139" t="str">
            <v>M2</v>
          </cell>
          <cell r="D139">
            <v>6498.49</v>
          </cell>
          <cell r="E139">
            <v>62732</v>
          </cell>
          <cell r="F139">
            <v>407663275</v>
          </cell>
          <cell r="G139">
            <v>4.3830000000000001E-2</v>
          </cell>
        </row>
        <row r="140">
          <cell r="A140">
            <v>22.2</v>
          </cell>
          <cell r="B140" t="str">
            <v>SUMINISTRO E INSTALACION CERAMICA TRAFICO 4 PELDAÑOS ESCALERA (HUELLA+CONTRAHUELLA), INCLUYE ALISTADO EN MORTERO 1:4 Y PIRLAN EN BRONCE</v>
          </cell>
          <cell r="C140" t="str">
            <v>ML</v>
          </cell>
          <cell r="D140">
            <v>240</v>
          </cell>
          <cell r="E140">
            <v>62926</v>
          </cell>
          <cell r="F140">
            <v>15102240</v>
          </cell>
          <cell r="G140">
            <v>1.6199999999999999E-3</v>
          </cell>
        </row>
        <row r="141">
          <cell r="A141">
            <v>22.3</v>
          </cell>
          <cell r="B141" t="str">
            <v>GUARDAESCOBA EN CERAMICA TRAFICO 4</v>
          </cell>
          <cell r="C141" t="str">
            <v>ML</v>
          </cell>
          <cell r="D141">
            <v>2788.34</v>
          </cell>
          <cell r="E141">
            <v>8950</v>
          </cell>
          <cell r="F141">
            <v>24955643</v>
          </cell>
          <cell r="G141">
            <v>2.6800000000000001E-3</v>
          </cell>
        </row>
        <row r="142">
          <cell r="A142">
            <v>22.4</v>
          </cell>
          <cell r="B142" t="str">
            <v>ENCHAPE PISOS BAÑOS CERAMICA ANTIDESLIZANTE COLOR GRIS 30x30, INCLUYE ALISTADO EN MORTERO 1:4</v>
          </cell>
          <cell r="C142" t="str">
            <v>M2</v>
          </cell>
          <cell r="D142">
            <v>284</v>
          </cell>
          <cell r="E142">
            <v>52937</v>
          </cell>
          <cell r="F142">
            <v>15034108</v>
          </cell>
          <cell r="G142">
            <v>1.6199999999999999E-3</v>
          </cell>
        </row>
        <row r="143">
          <cell r="A143">
            <v>22.5</v>
          </cell>
          <cell r="B143" t="str">
            <v>ENCHAPE MUROS BAÑOS CERAMICA 20x30 PRIMERA CALIDAD</v>
          </cell>
          <cell r="C143" t="str">
            <v>M2</v>
          </cell>
          <cell r="D143">
            <v>552.70000000000005</v>
          </cell>
          <cell r="E143">
            <v>41492</v>
          </cell>
          <cell r="F143">
            <v>22932628</v>
          </cell>
          <cell r="G143">
            <v>2.47E-3</v>
          </cell>
        </row>
        <row r="144">
          <cell r="A144">
            <v>22.6</v>
          </cell>
          <cell r="B144" t="str">
            <v>CENEFA GRANITO PULIDO NEGRO, INCLUYE DILATACION EN BRONCE</v>
          </cell>
          <cell r="C144" t="str">
            <v>ML</v>
          </cell>
          <cell r="D144">
            <v>69.599999999999994</v>
          </cell>
          <cell r="E144">
            <v>47282</v>
          </cell>
          <cell r="F144">
            <v>3290827</v>
          </cell>
          <cell r="G144">
            <v>3.5E-4</v>
          </cell>
        </row>
        <row r="145">
          <cell r="A145">
            <v>0</v>
          </cell>
          <cell r="B145">
            <v>0</v>
          </cell>
          <cell r="C145">
            <v>0</v>
          </cell>
          <cell r="D145">
            <v>0</v>
          </cell>
          <cell r="E145">
            <v>0</v>
          </cell>
          <cell r="F145">
            <v>488978721</v>
          </cell>
          <cell r="G145">
            <v>5.2570000000000006E-2</v>
          </cell>
        </row>
        <row r="146">
          <cell r="A146">
            <v>23</v>
          </cell>
          <cell r="B146" t="str">
            <v>PINTURA MUROS</v>
          </cell>
          <cell r="C146">
            <v>0</v>
          </cell>
          <cell r="D146">
            <v>0</v>
          </cell>
          <cell r="E146">
            <v>0</v>
          </cell>
          <cell r="F146">
            <v>0</v>
          </cell>
          <cell r="G146">
            <v>0</v>
          </cell>
        </row>
        <row r="147">
          <cell r="A147">
            <v>23.1</v>
          </cell>
          <cell r="B147" t="str">
            <v>PINTURA MUROS INTERIORES 3 MANOS VINILO TIPO 1</v>
          </cell>
          <cell r="C147" t="str">
            <v>M2</v>
          </cell>
          <cell r="D147">
            <v>6609.7</v>
          </cell>
          <cell r="E147">
            <v>6760</v>
          </cell>
          <cell r="F147">
            <v>44681572</v>
          </cell>
          <cell r="G147">
            <v>4.7999999999999996E-3</v>
          </cell>
        </row>
        <row r="148">
          <cell r="A148">
            <v>23.2</v>
          </cell>
          <cell r="B148" t="str">
            <v>PINTURA MUROS EXTERIORES 3 MANOS VINILO TIPO 1</v>
          </cell>
          <cell r="C148" t="str">
            <v>M2</v>
          </cell>
          <cell r="D148">
            <v>2512</v>
          </cell>
          <cell r="E148">
            <v>9150</v>
          </cell>
          <cell r="F148">
            <v>22984800</v>
          </cell>
          <cell r="G148">
            <v>2.47E-3</v>
          </cell>
        </row>
        <row r="149">
          <cell r="A149">
            <v>0</v>
          </cell>
          <cell r="B149">
            <v>0</v>
          </cell>
          <cell r="C149">
            <v>0</v>
          </cell>
          <cell r="D149">
            <v>0</v>
          </cell>
          <cell r="E149">
            <v>0</v>
          </cell>
          <cell r="F149">
            <v>67666372</v>
          </cell>
          <cell r="G149">
            <v>7.2699999999999996E-3</v>
          </cell>
        </row>
        <row r="150">
          <cell r="A150">
            <v>24</v>
          </cell>
          <cell r="B150" t="str">
            <v>MUEBLES SANITARIOS</v>
          </cell>
          <cell r="C150">
            <v>0</v>
          </cell>
          <cell r="D150">
            <v>0</v>
          </cell>
          <cell r="E150">
            <v>0</v>
          </cell>
          <cell r="F150">
            <v>0</v>
          </cell>
          <cell r="G150">
            <v>0</v>
          </cell>
        </row>
        <row r="151">
          <cell r="A151">
            <v>24.1</v>
          </cell>
          <cell r="B151" t="str">
            <v>SANITARIO COMPLETO TIPO FLUXÓMETRO</v>
          </cell>
          <cell r="C151" t="str">
            <v>UND</v>
          </cell>
          <cell r="D151">
            <v>50</v>
          </cell>
          <cell r="E151">
            <v>658649</v>
          </cell>
          <cell r="F151">
            <v>32932450</v>
          </cell>
          <cell r="G151">
            <v>3.5400000000000002E-3</v>
          </cell>
        </row>
        <row r="152">
          <cell r="A152">
            <v>24.2</v>
          </cell>
          <cell r="B152" t="str">
            <v>ORINAL LÍNEA INSTITUCIONAL</v>
          </cell>
          <cell r="C152" t="str">
            <v>UND</v>
          </cell>
          <cell r="D152">
            <v>12</v>
          </cell>
          <cell r="E152">
            <v>285244</v>
          </cell>
          <cell r="F152">
            <v>3422928</v>
          </cell>
          <cell r="G152">
            <v>3.6999999999999999E-4</v>
          </cell>
        </row>
        <row r="153">
          <cell r="A153">
            <v>24.3</v>
          </cell>
          <cell r="B153" t="str">
            <v>SANITARIO PARA MINUSVÁLIDOS ACUAJET O SIMILAR</v>
          </cell>
          <cell r="C153" t="str">
            <v>UND</v>
          </cell>
          <cell r="D153">
            <v>6</v>
          </cell>
          <cell r="E153">
            <v>580649</v>
          </cell>
          <cell r="F153">
            <v>3483894</v>
          </cell>
          <cell r="G153">
            <v>3.6999999999999999E-4</v>
          </cell>
        </row>
        <row r="154">
          <cell r="A154">
            <v>24.4</v>
          </cell>
          <cell r="B154" t="str">
            <v>PASAMANOS CURVO PARA SANITARIO MINUSVÁLIDOS</v>
          </cell>
          <cell r="C154" t="str">
            <v>UND</v>
          </cell>
          <cell r="D154">
            <v>6</v>
          </cell>
          <cell r="E154">
            <v>177990</v>
          </cell>
          <cell r="F154">
            <v>1067940</v>
          </cell>
          <cell r="G154">
            <v>1.1E-4</v>
          </cell>
        </row>
        <row r="155">
          <cell r="A155">
            <v>24.5</v>
          </cell>
          <cell r="B155" t="str">
            <v>MESON EN CONCRETO A &lt;=60 CM H=7CM, INCLUYE GRANITO PULIDO MESON + FALDON</v>
          </cell>
          <cell r="C155" t="str">
            <v>ML</v>
          </cell>
          <cell r="D155">
            <v>24</v>
          </cell>
          <cell r="E155">
            <v>184137</v>
          </cell>
          <cell r="F155">
            <v>4419288</v>
          </cell>
          <cell r="G155">
            <v>4.8000000000000001E-4</v>
          </cell>
        </row>
        <row r="156">
          <cell r="A156">
            <v>24.6</v>
          </cell>
          <cell r="B156" t="str">
            <v>LAVAMANOS DE SOBREPONER PARA BAÑOS, INCLUYE GRIFERIA Y ACCESORIOS</v>
          </cell>
          <cell r="C156" t="str">
            <v>UND</v>
          </cell>
          <cell r="D156">
            <v>48</v>
          </cell>
          <cell r="E156">
            <v>168973</v>
          </cell>
          <cell r="F156">
            <v>8110704</v>
          </cell>
          <cell r="G156">
            <v>8.7000000000000001E-4</v>
          </cell>
        </row>
        <row r="157">
          <cell r="A157">
            <v>24.7</v>
          </cell>
          <cell r="B157" t="str">
            <v>LAVAMANOS DE COLGAR PARA BAÑOS PORTERÍAS EDIFICIOS, INCLUYE GRIFERIA Y ACCESORIOS</v>
          </cell>
          <cell r="C157" t="str">
            <v>UND</v>
          </cell>
          <cell r="D157">
            <v>2</v>
          </cell>
          <cell r="E157">
            <v>157573</v>
          </cell>
          <cell r="F157">
            <v>315146</v>
          </cell>
          <cell r="G157">
            <v>3.0000000000000001E-5</v>
          </cell>
        </row>
        <row r="158">
          <cell r="A158">
            <v>24.8</v>
          </cell>
          <cell r="B158" t="str">
            <v>LAVAMANOS DE COLGAR BAÑO MINUSVÁLIDOS, INCLUYE GRIFERIA Y ACCESORIOS</v>
          </cell>
          <cell r="C158" t="str">
            <v>UND</v>
          </cell>
          <cell r="D158">
            <v>6</v>
          </cell>
          <cell r="E158">
            <v>157573</v>
          </cell>
          <cell r="F158">
            <v>945438</v>
          </cell>
          <cell r="G158">
            <v>1E-4</v>
          </cell>
        </row>
        <row r="159">
          <cell r="A159">
            <v>24.9</v>
          </cell>
          <cell r="B159" t="str">
            <v>DISPENSADOR DE PAPEL HIGIÉNICO LÍNEA INSTITUCIONAL</v>
          </cell>
          <cell r="C159" t="str">
            <v>UND</v>
          </cell>
          <cell r="D159">
            <v>56</v>
          </cell>
          <cell r="E159">
            <v>111210</v>
          </cell>
          <cell r="F159">
            <v>6227760</v>
          </cell>
          <cell r="G159">
            <v>6.7000000000000002E-4</v>
          </cell>
        </row>
        <row r="160">
          <cell r="A160" t="str">
            <v>24.10</v>
          </cell>
          <cell r="B160" t="str">
            <v>ESPEJO PARA BAÑO 4 mm</v>
          </cell>
          <cell r="C160" t="str">
            <v>M2</v>
          </cell>
          <cell r="D160">
            <v>48</v>
          </cell>
          <cell r="E160">
            <v>60000</v>
          </cell>
          <cell r="F160">
            <v>2880000</v>
          </cell>
          <cell r="G160">
            <v>3.1E-4</v>
          </cell>
        </row>
        <row r="161">
          <cell r="A161">
            <v>0</v>
          </cell>
          <cell r="B161">
            <v>0</v>
          </cell>
          <cell r="C161">
            <v>0</v>
          </cell>
          <cell r="D161">
            <v>0</v>
          </cell>
          <cell r="E161">
            <v>0</v>
          </cell>
          <cell r="F161">
            <v>63805548</v>
          </cell>
          <cell r="G161">
            <v>6.8500000000000011E-3</v>
          </cell>
        </row>
        <row r="162">
          <cell r="A162">
            <v>25</v>
          </cell>
          <cell r="B162" t="str">
            <v>CARPINTERÍA METÁLICA</v>
          </cell>
          <cell r="C162">
            <v>0</v>
          </cell>
          <cell r="D162">
            <v>0</v>
          </cell>
          <cell r="E162">
            <v>0</v>
          </cell>
          <cell r="F162">
            <v>0</v>
          </cell>
          <cell r="G162">
            <v>0</v>
          </cell>
        </row>
        <row r="163">
          <cell r="A163">
            <v>25.1</v>
          </cell>
          <cell r="B163" t="str">
            <v>SUMINISTRO E INSTALACIÓN PUERTA VENTANA ALUMINIO CORREDIZA VIDRIO DE SEGURIDAD 4MM TIPO PV-1, INCLUYE CERRADURA TIPO YALE</v>
          </cell>
          <cell r="C163" t="str">
            <v>UND</v>
          </cell>
          <cell r="D163">
            <v>4</v>
          </cell>
          <cell r="E163">
            <v>1783913</v>
          </cell>
          <cell r="F163">
            <v>7135652</v>
          </cell>
          <cell r="G163">
            <v>7.6999999999999996E-4</v>
          </cell>
        </row>
        <row r="164">
          <cell r="A164">
            <v>25.2</v>
          </cell>
          <cell r="B164" t="str">
            <v>SUMINISTRO E INSTALACIÓN PUERTA VENTANA ALUMINIO CORREDIZA VIDRIO DE SEGURIDAD 4MM TIPO PV-2, INCLUYE CERRADURA TIPO YALE</v>
          </cell>
          <cell r="C164" t="str">
            <v>UND</v>
          </cell>
          <cell r="D164">
            <v>2</v>
          </cell>
          <cell r="E164">
            <v>378750</v>
          </cell>
          <cell r="F164">
            <v>757500</v>
          </cell>
          <cell r="G164">
            <v>8.0000000000000007E-5</v>
          </cell>
        </row>
        <row r="165">
          <cell r="A165">
            <v>25.3</v>
          </cell>
          <cell r="B165" t="str">
            <v>SUMINISTRO E INSTALACIÓN PUERTA VIDRIO TEMPLADO 10MM TIPO P-1, INCLUYE CERRADURA TIPO YALE</v>
          </cell>
          <cell r="C165" t="str">
            <v>UND</v>
          </cell>
          <cell r="D165">
            <v>48</v>
          </cell>
          <cell r="E165">
            <v>4196550</v>
          </cell>
          <cell r="F165">
            <v>201434400</v>
          </cell>
          <cell r="G165">
            <v>2.1659999999999999E-2</v>
          </cell>
        </row>
        <row r="166">
          <cell r="A166">
            <v>25.4</v>
          </cell>
          <cell r="B166" t="str">
            <v>SUMINISTRO E INSTALACIÓN PUERTA ALUMINIO TIPO P-2, INCLUYE CERRADURA TIPO YALE</v>
          </cell>
          <cell r="C166" t="str">
            <v>UND</v>
          </cell>
          <cell r="D166">
            <v>62</v>
          </cell>
          <cell r="E166">
            <v>829463</v>
          </cell>
          <cell r="F166">
            <v>51426706</v>
          </cell>
          <cell r="G166">
            <v>5.5300000000000002E-3</v>
          </cell>
        </row>
        <row r="167">
          <cell r="A167">
            <v>25.5</v>
          </cell>
          <cell r="B167" t="str">
            <v>SUMINISTRO E INSTALACIÓN PUERTA ALUMINIO TIPO P-3, INCLUYE CERRADURA TIPO YALE</v>
          </cell>
          <cell r="C167" t="str">
            <v>UND</v>
          </cell>
          <cell r="D167">
            <v>6</v>
          </cell>
          <cell r="E167">
            <v>718363</v>
          </cell>
          <cell r="F167">
            <v>4310178</v>
          </cell>
          <cell r="G167">
            <v>4.6000000000000001E-4</v>
          </cell>
        </row>
        <row r="168">
          <cell r="A168">
            <v>25.6</v>
          </cell>
          <cell r="B168" t="str">
            <v>SUMINISTRO E INSTALACIÓN PUERTA ALUMINIO TIPO P-4, INCLUYE CERRADURA TIPO YALE</v>
          </cell>
          <cell r="C168" t="str">
            <v>UND</v>
          </cell>
          <cell r="D168">
            <v>2</v>
          </cell>
          <cell r="E168">
            <v>618120</v>
          </cell>
          <cell r="F168">
            <v>1236240</v>
          </cell>
          <cell r="G168">
            <v>1.2999999999999999E-4</v>
          </cell>
        </row>
        <row r="169">
          <cell r="A169">
            <v>25.7</v>
          </cell>
          <cell r="B169" t="str">
            <v>SUMINISTRO E INSTALACIÓN PUERTA ALUMINIO TIPO P-5, INCLUYE CERRADURA TIPO YALE</v>
          </cell>
          <cell r="C169" t="str">
            <v>UND</v>
          </cell>
          <cell r="D169">
            <v>42</v>
          </cell>
          <cell r="E169">
            <v>531866</v>
          </cell>
          <cell r="F169">
            <v>22338372</v>
          </cell>
          <cell r="G169">
            <v>2.3999999999999998E-3</v>
          </cell>
        </row>
        <row r="170">
          <cell r="A170">
            <v>25.8</v>
          </cell>
          <cell r="B170" t="str">
            <v>SUMINISTRO E INSTALACIÓN PUERTA ALUMINIO TIPO P-6, INCLUYE CERRADURA TIPO YALE</v>
          </cell>
          <cell r="C170" t="str">
            <v>UND</v>
          </cell>
          <cell r="D170">
            <v>2</v>
          </cell>
          <cell r="E170">
            <v>585800</v>
          </cell>
          <cell r="F170">
            <v>1171600</v>
          </cell>
          <cell r="G170">
            <v>1.2999999999999999E-4</v>
          </cell>
        </row>
        <row r="171">
          <cell r="A171">
            <v>25.9</v>
          </cell>
          <cell r="B171" t="str">
            <v>SUMINISTRO E INSTALACIÓN VENTANA ALUMINIO CORREDIZA VIDRIO 4MM TIPO V-1</v>
          </cell>
          <cell r="C171" t="str">
            <v>UND</v>
          </cell>
          <cell r="D171">
            <v>48</v>
          </cell>
          <cell r="E171">
            <v>942431</v>
          </cell>
          <cell r="F171">
            <v>45236688</v>
          </cell>
          <cell r="G171">
            <v>4.8599999999999997E-3</v>
          </cell>
        </row>
        <row r="172">
          <cell r="A172" t="str">
            <v>25.10</v>
          </cell>
          <cell r="B172" t="str">
            <v>SUMINISTRO E INSTALACIÓN VENTANA ALUMINIO CORREDIZA VIDRIO 4MM TIPO V-2</v>
          </cell>
          <cell r="C172" t="str">
            <v>UND</v>
          </cell>
          <cell r="D172">
            <v>6</v>
          </cell>
          <cell r="E172">
            <v>1021363</v>
          </cell>
          <cell r="F172">
            <v>6128178</v>
          </cell>
          <cell r="G172">
            <v>6.6E-4</v>
          </cell>
        </row>
        <row r="173">
          <cell r="A173">
            <v>25.11</v>
          </cell>
          <cell r="B173" t="str">
            <v>SUMINISTRO E INSTALACIÓN PERSIANA ALUMINIO TIPO V-3</v>
          </cell>
          <cell r="C173" t="str">
            <v>UND</v>
          </cell>
          <cell r="D173">
            <v>12</v>
          </cell>
          <cell r="E173">
            <v>372690</v>
          </cell>
          <cell r="F173">
            <v>4472280</v>
          </cell>
          <cell r="G173">
            <v>4.8000000000000001E-4</v>
          </cell>
        </row>
        <row r="174">
          <cell r="A174">
            <v>25.12</v>
          </cell>
          <cell r="B174" t="str">
            <v>SUMINISTRO E INSTALACIÓN PERSIANA ALUMINIO TIPO V-4</v>
          </cell>
          <cell r="C174" t="str">
            <v>UND</v>
          </cell>
          <cell r="D174">
            <v>2</v>
          </cell>
          <cell r="E174">
            <v>413090</v>
          </cell>
          <cell r="F174">
            <v>826180</v>
          </cell>
          <cell r="G174">
            <v>9.0000000000000006E-5</v>
          </cell>
        </row>
        <row r="175">
          <cell r="A175">
            <v>25.13</v>
          </cell>
          <cell r="B175" t="str">
            <v>SUMINISTRO E INSTALACIÓN PERSIANA ALUMINIO TIPO V-5</v>
          </cell>
          <cell r="C175" t="str">
            <v>UND</v>
          </cell>
          <cell r="D175">
            <v>6</v>
          </cell>
          <cell r="E175">
            <v>679225</v>
          </cell>
          <cell r="F175">
            <v>4075350</v>
          </cell>
          <cell r="G175">
            <v>4.4000000000000002E-4</v>
          </cell>
        </row>
        <row r="176">
          <cell r="A176">
            <v>25.14</v>
          </cell>
          <cell r="B176" t="str">
            <v>SUMINISTRO E INSTALACIÓN VENTANA EN VIDRIO TEMPLADO 8MM TIPO V-6</v>
          </cell>
          <cell r="C176" t="str">
            <v>UND</v>
          </cell>
          <cell r="D176">
            <v>2</v>
          </cell>
          <cell r="E176">
            <v>1115040</v>
          </cell>
          <cell r="F176">
            <v>2230080</v>
          </cell>
          <cell r="G176">
            <v>2.4000000000000001E-4</v>
          </cell>
        </row>
        <row r="177">
          <cell r="A177">
            <v>25.15</v>
          </cell>
          <cell r="B177" t="str">
            <v>SUMINISTRO E INSTALACIÓN VENTANA EN VIDRIO TEMPLADO 8MM TIPO V-7</v>
          </cell>
          <cell r="C177" t="str">
            <v>UND</v>
          </cell>
          <cell r="D177">
            <v>2</v>
          </cell>
          <cell r="E177">
            <v>6569040</v>
          </cell>
          <cell r="F177">
            <v>13138080</v>
          </cell>
          <cell r="G177">
            <v>1.41E-3</v>
          </cell>
        </row>
        <row r="178">
          <cell r="A178">
            <v>25.16</v>
          </cell>
          <cell r="B178" t="str">
            <v>SUMINISTRO E INSTALACIÓN VENTANA ALUMINIO CORREDIZA VIDRIO 4MM TIPO V-8</v>
          </cell>
          <cell r="C178" t="str">
            <v>UND</v>
          </cell>
          <cell r="D178">
            <v>2</v>
          </cell>
          <cell r="E178">
            <v>685538</v>
          </cell>
          <cell r="F178">
            <v>1371076</v>
          </cell>
          <cell r="G178">
            <v>1.4999999999999999E-4</v>
          </cell>
        </row>
        <row r="179">
          <cell r="A179">
            <v>25.17</v>
          </cell>
          <cell r="B179" t="str">
            <v>SUMINISTRO E INSTALACIÓN PERSIANA ALUMINIO TIPO V-9</v>
          </cell>
          <cell r="C179" t="str">
            <v>UND</v>
          </cell>
          <cell r="D179">
            <v>4</v>
          </cell>
          <cell r="E179">
            <v>691093</v>
          </cell>
          <cell r="F179">
            <v>2764372</v>
          </cell>
          <cell r="G179">
            <v>2.9999999999999997E-4</v>
          </cell>
        </row>
        <row r="180">
          <cell r="A180">
            <v>25.18</v>
          </cell>
          <cell r="B180" t="str">
            <v>SUMINISTRO E INSTALACIÓN VENTANA ALUMINIO CORREDIZA VIDRIO 4MM TIPO V-10</v>
          </cell>
          <cell r="C180" t="str">
            <v>UND</v>
          </cell>
          <cell r="D180">
            <v>4</v>
          </cell>
          <cell r="E180">
            <v>900668</v>
          </cell>
          <cell r="F180">
            <v>3602672</v>
          </cell>
          <cell r="G180">
            <v>3.8999999999999999E-4</v>
          </cell>
        </row>
        <row r="181">
          <cell r="A181">
            <v>25.19</v>
          </cell>
          <cell r="B181" t="str">
            <v>SUMINISTRO E INSTALACIÓN PERSIANA ALUMINIO TIPO V-11</v>
          </cell>
          <cell r="C181" t="str">
            <v>UND</v>
          </cell>
          <cell r="D181">
            <v>6</v>
          </cell>
          <cell r="E181">
            <v>691850</v>
          </cell>
          <cell r="F181">
            <v>4151100</v>
          </cell>
          <cell r="G181">
            <v>4.4999999999999999E-4</v>
          </cell>
        </row>
        <row r="182">
          <cell r="A182" t="str">
            <v>25.20</v>
          </cell>
          <cell r="B182" t="str">
            <v>SUMINISTRO E INSTALACIÓN PERSIANA ALUMINIO TIPO V-12</v>
          </cell>
          <cell r="C182" t="str">
            <v>UND</v>
          </cell>
          <cell r="D182">
            <v>6</v>
          </cell>
          <cell r="E182">
            <v>462075</v>
          </cell>
          <cell r="F182">
            <v>2772450</v>
          </cell>
          <cell r="G182">
            <v>2.9999999999999997E-4</v>
          </cell>
        </row>
        <row r="183">
          <cell r="A183">
            <v>25.21</v>
          </cell>
          <cell r="B183" t="str">
            <v>SUMINISTRO E INSTALACIÓN VENTANA ALUMINIO CORREDIZA VIDRIO 4MM TIPO V-13</v>
          </cell>
          <cell r="C183" t="str">
            <v>UND</v>
          </cell>
          <cell r="D183">
            <v>4</v>
          </cell>
          <cell r="E183">
            <v>1036260</v>
          </cell>
          <cell r="F183">
            <v>4145040</v>
          </cell>
          <cell r="G183">
            <v>4.4999999999999999E-4</v>
          </cell>
        </row>
        <row r="184">
          <cell r="A184">
            <v>25.22</v>
          </cell>
          <cell r="B184" t="str">
            <v>SUMINISTRO E INSTALACIÓN MALLA MICRO PERFORADA</v>
          </cell>
          <cell r="C184" t="str">
            <v>M2</v>
          </cell>
          <cell r="D184">
            <v>400</v>
          </cell>
          <cell r="E184">
            <v>75750</v>
          </cell>
          <cell r="F184">
            <v>30300000</v>
          </cell>
          <cell r="G184">
            <v>3.2599999999999999E-3</v>
          </cell>
        </row>
        <row r="185">
          <cell r="A185">
            <v>25.23</v>
          </cell>
          <cell r="B185" t="str">
            <v>SUMINISTRO E INSTALACIÓN PASAMANOS METÁLICOS ACERO INOXIDABLE 2" ESCALERAS</v>
          </cell>
          <cell r="C185" t="str">
            <v>ML</v>
          </cell>
          <cell r="D185">
            <v>60</v>
          </cell>
          <cell r="E185">
            <v>128876</v>
          </cell>
          <cell r="F185">
            <v>7732560</v>
          </cell>
          <cell r="G185">
            <v>8.3000000000000001E-4</v>
          </cell>
        </row>
        <row r="186">
          <cell r="A186">
            <v>25.24</v>
          </cell>
          <cell r="B186" t="str">
            <v>SUMINISTRO E INSTALACIÓN BARANDA EN ACERO INOXIDABLE 2" PARA RAMPAS</v>
          </cell>
          <cell r="C186" t="str">
            <v>ML</v>
          </cell>
          <cell r="D186">
            <v>175.84</v>
          </cell>
          <cell r="E186">
            <v>353500</v>
          </cell>
          <cell r="F186">
            <v>62159440</v>
          </cell>
          <cell r="G186">
            <v>6.6800000000000002E-3</v>
          </cell>
        </row>
        <row r="187">
          <cell r="A187">
            <v>25.25</v>
          </cell>
          <cell r="B187" t="str">
            <v>SUMINISTRO E INSTALACION DIVISIONES ENTAMBORADAS PARA BATERÍA SANITARIA EN ACERO INOXIDABLE CAL. 18</v>
          </cell>
          <cell r="C187" t="str">
            <v>M2</v>
          </cell>
          <cell r="D187">
            <v>182.46</v>
          </cell>
          <cell r="E187">
            <v>404578</v>
          </cell>
          <cell r="F187">
            <v>73819302</v>
          </cell>
          <cell r="G187">
            <v>7.9399999999999991E-3</v>
          </cell>
        </row>
        <row r="188">
          <cell r="A188">
            <v>25.26</v>
          </cell>
          <cell r="B188" t="str">
            <v>SUMINISTRO E INSTALACION CERRAMIENTO PERIMETRAL EN REJA METALICA TUBULAR 2" CAL.18, INCLUYE PINTURA</v>
          </cell>
          <cell r="C188" t="str">
            <v>ML</v>
          </cell>
          <cell r="D188">
            <v>449</v>
          </cell>
          <cell r="E188">
            <v>187200</v>
          </cell>
          <cell r="F188">
            <v>84052800</v>
          </cell>
          <cell r="G188">
            <v>9.0399999999999994E-3</v>
          </cell>
        </row>
        <row r="189">
          <cell r="A189">
            <v>25.27</v>
          </cell>
          <cell r="B189" t="str">
            <v>SUMINISTRO E INSTALACION PUERTA VEHICULAR METALICA TUBULAR 2" CAL.14, INCLUYE PINTURA</v>
          </cell>
          <cell r="C189" t="str">
            <v>UND</v>
          </cell>
          <cell r="D189">
            <v>2</v>
          </cell>
          <cell r="E189">
            <v>2285400</v>
          </cell>
          <cell r="F189">
            <v>4570800</v>
          </cell>
          <cell r="G189">
            <v>4.8999999999999998E-4</v>
          </cell>
        </row>
        <row r="190">
          <cell r="A190">
            <v>0</v>
          </cell>
          <cell r="B190">
            <v>0</v>
          </cell>
          <cell r="C190">
            <v>0</v>
          </cell>
          <cell r="D190">
            <v>0</v>
          </cell>
          <cell r="E190">
            <v>0</v>
          </cell>
          <cell r="F190">
            <v>647359096</v>
          </cell>
          <cell r="G190">
            <v>6.9620000000000001E-2</v>
          </cell>
        </row>
        <row r="191">
          <cell r="A191">
            <v>26</v>
          </cell>
          <cell r="B191" t="str">
            <v>CIELOFALSOS</v>
          </cell>
          <cell r="C191">
            <v>0</v>
          </cell>
          <cell r="D191">
            <v>0</v>
          </cell>
          <cell r="E191">
            <v>0</v>
          </cell>
          <cell r="F191">
            <v>0</v>
          </cell>
          <cell r="G191">
            <v>0</v>
          </cell>
        </row>
        <row r="192">
          <cell r="A192">
            <v>26.1</v>
          </cell>
          <cell r="B192" t="str">
            <v>SUMINISTRO E INSTALACIÓN DE PANEL YESO PARA CIELO RASOS</v>
          </cell>
          <cell r="C192" t="str">
            <v>M2</v>
          </cell>
          <cell r="D192">
            <v>6782.49</v>
          </cell>
          <cell r="E192">
            <v>38000</v>
          </cell>
          <cell r="F192">
            <v>257734620</v>
          </cell>
          <cell r="G192">
            <v>2.7709999999999999E-2</v>
          </cell>
        </row>
        <row r="193">
          <cell r="A193">
            <v>0</v>
          </cell>
          <cell r="B193">
            <v>0</v>
          </cell>
          <cell r="C193">
            <v>0</v>
          </cell>
          <cell r="D193">
            <v>0</v>
          </cell>
          <cell r="E193">
            <v>0</v>
          </cell>
          <cell r="F193">
            <v>257734620</v>
          </cell>
          <cell r="G193">
            <v>2.7709999999999999E-2</v>
          </cell>
        </row>
        <row r="194">
          <cell r="A194">
            <v>27</v>
          </cell>
          <cell r="B194" t="str">
            <v>PORTERÍA</v>
          </cell>
          <cell r="C194">
            <v>0</v>
          </cell>
          <cell r="D194">
            <v>0</v>
          </cell>
          <cell r="E194">
            <v>0</v>
          </cell>
          <cell r="F194">
            <v>0</v>
          </cell>
          <cell r="G194">
            <v>0</v>
          </cell>
        </row>
        <row r="195">
          <cell r="A195">
            <v>27.1</v>
          </cell>
          <cell r="B195" t="str">
            <v>ACERO DE REFUERZO PORTERÍA 420 MPA</v>
          </cell>
          <cell r="C195" t="str">
            <v>KG</v>
          </cell>
          <cell r="D195">
            <v>6543.46</v>
          </cell>
          <cell r="E195">
            <v>3038</v>
          </cell>
          <cell r="F195">
            <v>19879031</v>
          </cell>
          <cell r="G195">
            <v>2.14E-3</v>
          </cell>
        </row>
        <row r="196">
          <cell r="A196">
            <v>27.2</v>
          </cell>
          <cell r="B196" t="str">
            <v>CONCRETO CIMENTACION PORTERÍAS 21 MPA</v>
          </cell>
          <cell r="C196" t="str">
            <v>M3</v>
          </cell>
          <cell r="D196">
            <v>34.96</v>
          </cell>
          <cell r="E196">
            <v>559904</v>
          </cell>
          <cell r="F196">
            <v>19574244</v>
          </cell>
          <cell r="G196">
            <v>2.0999999999999999E-3</v>
          </cell>
        </row>
        <row r="197">
          <cell r="A197">
            <v>27.3</v>
          </cell>
          <cell r="B197" t="str">
            <v>CONCRETO COLUMNAS PORTERÍAS 21 MPA</v>
          </cell>
          <cell r="C197" t="str">
            <v>M3</v>
          </cell>
          <cell r="D197">
            <v>46.19</v>
          </cell>
          <cell r="E197">
            <v>673978</v>
          </cell>
          <cell r="F197">
            <v>31131044</v>
          </cell>
          <cell r="G197">
            <v>3.3500000000000001E-3</v>
          </cell>
        </row>
        <row r="198">
          <cell r="A198">
            <v>27.4</v>
          </cell>
          <cell r="B198" t="str">
            <v>CONCRETO VIGAS DE AMARRE Y CORONACION PORTERÍAS 21 MPA</v>
          </cell>
          <cell r="C198" t="str">
            <v>M3</v>
          </cell>
          <cell r="D198">
            <v>17.21</v>
          </cell>
          <cell r="E198">
            <v>628700</v>
          </cell>
          <cell r="F198">
            <v>10819927</v>
          </cell>
          <cell r="G198">
            <v>1.16E-3</v>
          </cell>
        </row>
        <row r="199">
          <cell r="A199">
            <v>27.5</v>
          </cell>
          <cell r="B199" t="str">
            <v>MUROS LADRILLO ESTRUCTURAL SOGA 10X12X29CM PORTERÍAS, INCLUYE REFUERZO Y DOVELAS EN GROUTING 21 MPA</v>
          </cell>
          <cell r="C199" t="str">
            <v>M2</v>
          </cell>
          <cell r="D199">
            <v>307.69</v>
          </cell>
          <cell r="E199">
            <v>59027</v>
          </cell>
          <cell r="F199">
            <v>18162018</v>
          </cell>
          <cell r="G199">
            <v>1.9499999999999999E-3</v>
          </cell>
        </row>
        <row r="200">
          <cell r="A200">
            <v>27.6</v>
          </cell>
          <cell r="B200" t="str">
            <v>ESTRUCTURA METÁLICA PARA CUBIERTA A-36 PORTERÍAS</v>
          </cell>
          <cell r="C200" t="str">
            <v>KG</v>
          </cell>
          <cell r="D200">
            <v>3075.53</v>
          </cell>
          <cell r="E200">
            <v>7500</v>
          </cell>
          <cell r="F200">
            <v>23066475</v>
          </cell>
          <cell r="G200">
            <v>2.48E-3</v>
          </cell>
        </row>
        <row r="201">
          <cell r="A201">
            <v>27.7</v>
          </cell>
          <cell r="B201" t="str">
            <v>SUMINISTRO E INSTALACIÓN TEJA TERMO ACÚSTICA, TIPO  SANDWICH TRAPEZOIDAL COLOR BLANCO PORTERÍAS</v>
          </cell>
          <cell r="C201" t="str">
            <v>M2</v>
          </cell>
          <cell r="D201">
            <v>480.25</v>
          </cell>
          <cell r="E201">
            <v>121200</v>
          </cell>
          <cell r="F201">
            <v>58206300</v>
          </cell>
          <cell r="G201">
            <v>6.2599999999999999E-3</v>
          </cell>
        </row>
        <row r="202">
          <cell r="A202">
            <v>27.8</v>
          </cell>
          <cell r="B202" t="str">
            <v>CANAL EN LÁMINA GALVANIZADA CAL.20 PORTERÍAS, INCLUYE ACABADO EN ANTICORROSIVO Y ESMALTE</v>
          </cell>
          <cell r="C202" t="str">
            <v>ML</v>
          </cell>
          <cell r="D202">
            <v>31</v>
          </cell>
          <cell r="E202">
            <v>56421</v>
          </cell>
          <cell r="F202">
            <v>1749051</v>
          </cell>
          <cell r="G202">
            <v>1.9000000000000001E-4</v>
          </cell>
        </row>
        <row r="203">
          <cell r="A203">
            <v>27.9</v>
          </cell>
          <cell r="B203" t="str">
            <v>REPELLO DE MUROS MORTERO 1:3 PORTERÍA</v>
          </cell>
          <cell r="C203" t="str">
            <v>M2</v>
          </cell>
          <cell r="D203">
            <v>221.48</v>
          </cell>
          <cell r="E203">
            <v>14500</v>
          </cell>
          <cell r="F203">
            <v>3211460</v>
          </cell>
          <cell r="G203">
            <v>3.5E-4</v>
          </cell>
        </row>
        <row r="204">
          <cell r="A204" t="str">
            <v>27.10</v>
          </cell>
          <cell r="B204" t="str">
            <v>CONCRETO PISO PRIMARIO EN INTERIORES 21 MPA e=0.07 MT PORTERÍAS</v>
          </cell>
          <cell r="C204" t="str">
            <v>M2</v>
          </cell>
          <cell r="D204">
            <v>372.7</v>
          </cell>
          <cell r="E204">
            <v>30191</v>
          </cell>
          <cell r="F204">
            <v>11252186</v>
          </cell>
          <cell r="G204">
            <v>1.2099999999999999E-3</v>
          </cell>
        </row>
        <row r="205">
          <cell r="A205">
            <v>27.11</v>
          </cell>
          <cell r="B205" t="str">
            <v>SUMINISTRO E INSTALACION DE PISO EN CERAMICA TRAFICO 4, INCLUYE ALISTADO EN MORTERO 1:4 PORTERÍAS</v>
          </cell>
          <cell r="C205" t="str">
            <v>M2</v>
          </cell>
          <cell r="D205">
            <v>299.44</v>
          </cell>
          <cell r="E205">
            <v>62732</v>
          </cell>
          <cell r="F205">
            <v>18784470</v>
          </cell>
          <cell r="G205">
            <v>2.0200000000000001E-3</v>
          </cell>
        </row>
        <row r="206">
          <cell r="A206">
            <v>27.12</v>
          </cell>
          <cell r="B206" t="str">
            <v>PINTURA MUROS INTERIORES 3 MANOS VINILO TIPO 1 PORTERÍA</v>
          </cell>
          <cell r="C206" t="str">
            <v>M2</v>
          </cell>
          <cell r="D206">
            <v>221.48</v>
          </cell>
          <cell r="E206">
            <v>6760</v>
          </cell>
          <cell r="F206">
            <v>1497205</v>
          </cell>
          <cell r="G206">
            <v>1.6000000000000001E-4</v>
          </cell>
        </row>
        <row r="207">
          <cell r="A207">
            <v>27.13</v>
          </cell>
          <cell r="B207" t="str">
            <v>ENCHAPE PISOS BAÑOS CERAMICA ANTIDESLIZANTE COLOR GRIS 30x30, INCLUYE ALISTADO EN MORTERO 1:4 PORTERÍAS</v>
          </cell>
          <cell r="C207" t="str">
            <v>M2</v>
          </cell>
          <cell r="D207">
            <v>18.100000000000001</v>
          </cell>
          <cell r="E207">
            <v>52937</v>
          </cell>
          <cell r="F207">
            <v>958160</v>
          </cell>
          <cell r="G207">
            <v>1E-4</v>
          </cell>
        </row>
        <row r="208">
          <cell r="A208">
            <v>27.14</v>
          </cell>
          <cell r="B208" t="str">
            <v>ENCHAPE MUROS BAÑOS CERAMICA 20x30 PRIMERA CALIDAD PORTERÍAS</v>
          </cell>
          <cell r="C208" t="str">
            <v>M2</v>
          </cell>
          <cell r="D208">
            <v>28.86</v>
          </cell>
          <cell r="E208">
            <v>41492</v>
          </cell>
          <cell r="F208">
            <v>1197459</v>
          </cell>
          <cell r="G208">
            <v>1.2999999999999999E-4</v>
          </cell>
        </row>
        <row r="209">
          <cell r="A209">
            <v>27.15</v>
          </cell>
          <cell r="B209" t="str">
            <v>PUNTOS SANITARIOS 2" BAÑOS PORTERÍAS</v>
          </cell>
          <cell r="C209" t="str">
            <v>UND</v>
          </cell>
          <cell r="D209">
            <v>4</v>
          </cell>
          <cell r="E209">
            <v>44427</v>
          </cell>
          <cell r="F209">
            <v>177708</v>
          </cell>
          <cell r="G209">
            <v>2.0000000000000002E-5</v>
          </cell>
        </row>
        <row r="210">
          <cell r="A210">
            <v>27.16</v>
          </cell>
          <cell r="B210" t="str">
            <v>PUNTOS SANITARIOS 4" BAÑOS PORTERÍAS</v>
          </cell>
          <cell r="C210" t="str">
            <v>UND</v>
          </cell>
          <cell r="D210">
            <v>3</v>
          </cell>
          <cell r="E210">
            <v>93448</v>
          </cell>
          <cell r="F210">
            <v>280344</v>
          </cell>
          <cell r="G210">
            <v>3.0000000000000001E-5</v>
          </cell>
        </row>
        <row r="211">
          <cell r="A211">
            <v>27.17</v>
          </cell>
          <cell r="B211" t="str">
            <v>BAJANTE AGUAS LLUVIAS 4" PORTERÍAS</v>
          </cell>
          <cell r="C211" t="str">
            <v>ML</v>
          </cell>
          <cell r="D211">
            <v>28</v>
          </cell>
          <cell r="E211">
            <v>28909</v>
          </cell>
          <cell r="F211">
            <v>809452</v>
          </cell>
          <cell r="G211">
            <v>9.0000000000000006E-5</v>
          </cell>
        </row>
        <row r="212">
          <cell r="A212">
            <v>27.18</v>
          </cell>
          <cell r="B212" t="str">
            <v>PUNTOS HIDRÁULICOS PVC PRESIÓN DE 1/2" PORTERÍAS</v>
          </cell>
          <cell r="C212" t="str">
            <v>UND</v>
          </cell>
          <cell r="D212">
            <v>6</v>
          </cell>
          <cell r="E212">
            <v>26954</v>
          </cell>
          <cell r="F212">
            <v>161724</v>
          </cell>
          <cell r="G212">
            <v>2.0000000000000002E-5</v>
          </cell>
        </row>
        <row r="213">
          <cell r="A213">
            <v>27.19</v>
          </cell>
          <cell r="B213" t="str">
            <v>LAVAMANOS DE COLGAR PARA BAÑOS PORTERÍAS</v>
          </cell>
          <cell r="C213" t="str">
            <v>UND</v>
          </cell>
          <cell r="D213">
            <v>3</v>
          </cell>
          <cell r="E213">
            <v>157573</v>
          </cell>
          <cell r="F213">
            <v>472719</v>
          </cell>
          <cell r="G213">
            <v>5.0000000000000002E-5</v>
          </cell>
        </row>
        <row r="214">
          <cell r="A214" t="str">
            <v>27.20</v>
          </cell>
          <cell r="B214" t="str">
            <v>SANITARIO COMPLETO TIPO FLUXÓMETRO PORTERÍAS</v>
          </cell>
          <cell r="C214" t="str">
            <v>UND</v>
          </cell>
          <cell r="D214">
            <v>3</v>
          </cell>
          <cell r="E214">
            <v>658649</v>
          </cell>
          <cell r="F214">
            <v>1975947</v>
          </cell>
          <cell r="G214">
            <v>2.1000000000000001E-4</v>
          </cell>
        </row>
        <row r="215">
          <cell r="A215">
            <v>27.21</v>
          </cell>
          <cell r="B215" t="str">
            <v>SUMINISTRO E INSTALACIÓN PUERTA PERSIANA ALUMINIO TIPO P-3 PORTERÍAS, INCLUYE CERRADURA TIPO YALE</v>
          </cell>
          <cell r="C215" t="str">
            <v>UND</v>
          </cell>
          <cell r="D215">
            <v>3</v>
          </cell>
          <cell r="E215">
            <v>538771</v>
          </cell>
          <cell r="F215">
            <v>1616313</v>
          </cell>
          <cell r="G215">
            <v>1.7000000000000001E-4</v>
          </cell>
        </row>
        <row r="216">
          <cell r="A216">
            <v>27.22</v>
          </cell>
          <cell r="B216" t="str">
            <v>SUMINISTRO E INSTALACIÓN PUERTA ALUMINIO TIPO P-4 PORTERÍAS, INCLUYE VIDRIO 4MM Y CERRADURA TIPO YALE</v>
          </cell>
          <cell r="C216" t="str">
            <v>UND</v>
          </cell>
          <cell r="D216">
            <v>2</v>
          </cell>
          <cell r="E216">
            <v>405641</v>
          </cell>
          <cell r="F216">
            <v>811282</v>
          </cell>
          <cell r="G216">
            <v>9.0000000000000006E-5</v>
          </cell>
        </row>
        <row r="217">
          <cell r="A217">
            <v>27.23</v>
          </cell>
          <cell r="B217" t="str">
            <v>SUMINISTRO E INSTALACIÓN VENTANA ALUMINIO PORTERÍAS CORREDIZA VIDRIO 4MM TIPO V-2</v>
          </cell>
          <cell r="C217" t="str">
            <v>UND</v>
          </cell>
          <cell r="D217">
            <v>2</v>
          </cell>
          <cell r="E217">
            <v>585052</v>
          </cell>
          <cell r="F217">
            <v>1170104</v>
          </cell>
          <cell r="G217">
            <v>1.2999999999999999E-4</v>
          </cell>
        </row>
        <row r="218">
          <cell r="A218">
            <v>27.24</v>
          </cell>
          <cell r="B218" t="str">
            <v>SUMINISTRO E INSTALACIÓN PERSIANA ALUMINIO PORTERÍAS TIPO V-5</v>
          </cell>
          <cell r="C218" t="str">
            <v>UND</v>
          </cell>
          <cell r="D218">
            <v>3</v>
          </cell>
          <cell r="E218">
            <v>218334</v>
          </cell>
          <cell r="F218">
            <v>655002</v>
          </cell>
          <cell r="G218">
            <v>6.9999999999999994E-5</v>
          </cell>
        </row>
        <row r="219">
          <cell r="A219">
            <v>27.25</v>
          </cell>
          <cell r="B219" t="str">
            <v>SUMINISTRO E INSTALACIÓN VENTANA ALUMINIO PORTERÍAS CORREDIZA VIDRIO 4MM TIPO V-7</v>
          </cell>
          <cell r="C219" t="str">
            <v>UND</v>
          </cell>
          <cell r="D219">
            <v>1</v>
          </cell>
          <cell r="E219">
            <v>372690</v>
          </cell>
          <cell r="F219">
            <v>372690</v>
          </cell>
          <cell r="G219">
            <v>4.0000000000000003E-5</v>
          </cell>
        </row>
        <row r="220">
          <cell r="A220">
            <v>27.26</v>
          </cell>
          <cell r="B220" t="str">
            <v>SUMINISTRO E INSTALACIÓN VENTANA ALUMINIO PORTERÍAS CORREDIZA VIDRIO 4MM TIPO V-8</v>
          </cell>
          <cell r="C220" t="str">
            <v>UND</v>
          </cell>
          <cell r="D220">
            <v>1</v>
          </cell>
          <cell r="E220">
            <v>645538</v>
          </cell>
          <cell r="F220">
            <v>645538</v>
          </cell>
          <cell r="G220">
            <v>6.9999999999999994E-5</v>
          </cell>
        </row>
        <row r="221">
          <cell r="A221">
            <v>27.27</v>
          </cell>
          <cell r="B221" t="str">
            <v>SUMINISTRO E INSTALACIÓN DE PANEL YESO PARA CIELO RASOS</v>
          </cell>
          <cell r="C221" t="str">
            <v>M2</v>
          </cell>
          <cell r="D221">
            <v>373</v>
          </cell>
          <cell r="E221">
            <v>38000</v>
          </cell>
          <cell r="F221">
            <v>14174000</v>
          </cell>
          <cell r="G221">
            <v>1.5200000000000001E-3</v>
          </cell>
        </row>
        <row r="222">
          <cell r="A222">
            <v>0</v>
          </cell>
          <cell r="B222">
            <v>0</v>
          </cell>
          <cell r="C222">
            <v>0</v>
          </cell>
          <cell r="D222">
            <v>0</v>
          </cell>
          <cell r="E222">
            <v>0</v>
          </cell>
          <cell r="F222">
            <v>242811853</v>
          </cell>
          <cell r="G222">
            <v>2.6109999999999998E-2</v>
          </cell>
        </row>
        <row r="223">
          <cell r="A223">
            <v>0</v>
          </cell>
          <cell r="B223">
            <v>0</v>
          </cell>
          <cell r="C223">
            <v>0</v>
          </cell>
          <cell r="D223">
            <v>0</v>
          </cell>
          <cell r="E223">
            <v>0</v>
          </cell>
          <cell r="F223">
            <v>0</v>
          </cell>
          <cell r="G223">
            <v>0</v>
          </cell>
        </row>
        <row r="224">
          <cell r="A224">
            <v>0</v>
          </cell>
          <cell r="B224" t="str">
            <v>COSTO DIRECTO</v>
          </cell>
          <cell r="C224">
            <v>0</v>
          </cell>
          <cell r="D224">
            <v>0</v>
          </cell>
          <cell r="E224">
            <v>0</v>
          </cell>
          <cell r="F224">
            <v>5057605007</v>
          </cell>
          <cell r="G224">
            <v>0</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PERTURA"/>
      <sheetName val="VERIFICACION JURIDICA"/>
      <sheetName val="VERIFICACION FINANCIERA"/>
      <sheetName val="VERIFICACION TECNICA"/>
      <sheetName val="VTE"/>
      <sheetName val="CALIFICACION PERSONAL"/>
      <sheetName val="CORREC. ARITM."/>
      <sheetName val="PROPUESTA ECONOMICA"/>
    </sheetNames>
    <sheetDataSet>
      <sheetData sheetId="0"/>
      <sheetData sheetId="1"/>
      <sheetData sheetId="2"/>
      <sheetData sheetId="3">
        <row r="34">
          <cell r="A34" t="str">
            <v>FORMULA</v>
          </cell>
          <cell r="B34" t="str">
            <v>MEDIA</v>
          </cell>
        </row>
        <row r="35">
          <cell r="A35">
            <v>1</v>
          </cell>
          <cell r="B35">
            <v>479290441.5</v>
          </cell>
        </row>
        <row r="36">
          <cell r="A36">
            <v>2</v>
          </cell>
          <cell r="B36">
            <v>479307440.25</v>
          </cell>
        </row>
        <row r="37">
          <cell r="A37">
            <v>3</v>
          </cell>
          <cell r="B37">
            <v>480311998.63588244</v>
          </cell>
        </row>
      </sheetData>
      <sheetData sheetId="4">
        <row r="10">
          <cell r="O10">
            <v>6910808909</v>
          </cell>
        </row>
      </sheetData>
      <sheetData sheetId="5"/>
      <sheetData sheetId="6">
        <row r="85">
          <cell r="N85">
            <v>479324439</v>
          </cell>
        </row>
      </sheetData>
      <sheetData sheetId="7"/>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38"/>
  <sheetViews>
    <sheetView view="pageBreakPreview" zoomScale="75" zoomScaleNormal="75" zoomScaleSheetLayoutView="75" zoomScalePageLayoutView="70" workbookViewId="0">
      <pane xSplit="2" ySplit="11" topLeftCell="C12" activePane="bottomRight" state="frozen"/>
      <selection pane="topRight" activeCell="C1" sqref="C1"/>
      <selection pane="bottomLeft" activeCell="A12" sqref="A12"/>
      <selection pane="bottomRight" activeCell="A7" sqref="A7:B7"/>
    </sheetView>
  </sheetViews>
  <sheetFormatPr baseColWidth="10" defaultColWidth="11.42578125" defaultRowHeight="12.75" x14ac:dyDescent="0.2"/>
  <cols>
    <col min="1" max="1" width="8.7109375" style="49" customWidth="1"/>
    <col min="2" max="2" width="57" style="128" customWidth="1"/>
    <col min="3" max="3" width="22" style="129" customWidth="1"/>
    <col min="4" max="4" width="38.7109375" style="129" customWidth="1"/>
    <col min="5" max="5" width="22" style="129" customWidth="1"/>
    <col min="6" max="6" width="38.7109375" style="129" customWidth="1"/>
    <col min="7" max="16384" width="11.42578125" style="46"/>
  </cols>
  <sheetData>
    <row r="1" spans="1:6" s="41" customFormat="1" ht="17.25" customHeight="1" x14ac:dyDescent="0.25">
      <c r="A1" s="127" t="s">
        <v>65</v>
      </c>
      <c r="B1" s="40"/>
      <c r="C1" s="40"/>
      <c r="D1" s="40"/>
      <c r="E1" s="40"/>
      <c r="F1" s="40"/>
    </row>
    <row r="2" spans="1:6" s="41" customFormat="1" ht="17.25" customHeight="1" x14ac:dyDescent="0.25">
      <c r="A2" s="127" t="s">
        <v>161</v>
      </c>
      <c r="B2" s="40"/>
      <c r="C2" s="40"/>
      <c r="D2" s="40"/>
      <c r="E2" s="40"/>
      <c r="F2" s="40"/>
    </row>
    <row r="3" spans="1:6" s="41" customFormat="1" ht="8.25" customHeight="1" x14ac:dyDescent="0.25">
      <c r="A3" s="42"/>
      <c r="B3" s="42"/>
      <c r="C3" s="42"/>
      <c r="D3" s="127"/>
      <c r="E3" s="42"/>
      <c r="F3" s="127"/>
    </row>
    <row r="4" spans="1:6" s="41" customFormat="1" ht="17.25" customHeight="1" x14ac:dyDescent="0.25">
      <c r="A4" s="127" t="s">
        <v>116</v>
      </c>
      <c r="B4" s="40"/>
      <c r="C4" s="40"/>
      <c r="D4" s="40"/>
      <c r="E4" s="40"/>
      <c r="F4" s="40"/>
    </row>
    <row r="5" spans="1:6" s="41" customFormat="1" ht="16.5" customHeight="1" x14ac:dyDescent="0.25">
      <c r="A5" s="127" t="s">
        <v>162</v>
      </c>
      <c r="B5" s="40"/>
      <c r="C5" s="40"/>
      <c r="D5" s="40"/>
      <c r="E5" s="40"/>
      <c r="F5" s="40"/>
    </row>
    <row r="6" spans="1:6" s="41" customFormat="1" ht="9.75" customHeight="1" x14ac:dyDescent="0.25">
      <c r="A6" s="42"/>
      <c r="B6" s="42"/>
      <c r="C6" s="42"/>
      <c r="D6" s="127"/>
      <c r="E6" s="42"/>
      <c r="F6" s="127"/>
    </row>
    <row r="7" spans="1:6" s="166" customFormat="1" ht="77.25" customHeight="1" x14ac:dyDescent="0.25">
      <c r="A7" s="188" t="s">
        <v>163</v>
      </c>
      <c r="B7" s="188"/>
      <c r="C7" s="126"/>
      <c r="D7" s="126"/>
      <c r="E7" s="126"/>
      <c r="F7" s="126"/>
    </row>
    <row r="8" spans="1:6" ht="9.75" customHeight="1" x14ac:dyDescent="0.2">
      <c r="A8" s="167"/>
      <c r="B8" s="168"/>
      <c r="C8" s="169"/>
      <c r="D8" s="169"/>
      <c r="E8" s="169"/>
      <c r="F8" s="169"/>
    </row>
    <row r="9" spans="1:6" ht="15.75" x14ac:dyDescent="0.2">
      <c r="A9" s="170"/>
      <c r="B9" s="171"/>
      <c r="C9" s="189">
        <v>1</v>
      </c>
      <c r="D9" s="189"/>
      <c r="E9" s="189">
        <v>2</v>
      </c>
      <c r="F9" s="189"/>
    </row>
    <row r="10" spans="1:6" ht="53.25" customHeight="1" x14ac:dyDescent="0.2">
      <c r="A10" s="190" t="s">
        <v>0</v>
      </c>
      <c r="B10" s="192" t="s">
        <v>30</v>
      </c>
      <c r="C10" s="194" t="s">
        <v>164</v>
      </c>
      <c r="D10" s="194"/>
      <c r="E10" s="194" t="s">
        <v>133</v>
      </c>
      <c r="F10" s="194"/>
    </row>
    <row r="11" spans="1:6" ht="27" customHeight="1" x14ac:dyDescent="0.2">
      <c r="A11" s="191"/>
      <c r="B11" s="193"/>
      <c r="C11" s="172" t="s">
        <v>31</v>
      </c>
      <c r="D11" s="133" t="s">
        <v>32</v>
      </c>
      <c r="E11" s="172" t="s">
        <v>31</v>
      </c>
      <c r="F11" s="133" t="s">
        <v>32</v>
      </c>
    </row>
    <row r="12" spans="1:6" ht="14.45" customHeight="1" x14ac:dyDescent="0.2">
      <c r="A12" s="173" t="s">
        <v>165</v>
      </c>
      <c r="B12" s="174" t="s">
        <v>166</v>
      </c>
      <c r="C12" s="175"/>
      <c r="D12" s="175"/>
      <c r="E12" s="175"/>
      <c r="F12" s="175"/>
    </row>
    <row r="13" spans="1:6" ht="28.5" customHeight="1" x14ac:dyDescent="0.2">
      <c r="A13" s="176"/>
      <c r="B13" s="177" t="s">
        <v>167</v>
      </c>
      <c r="C13" s="133" t="s">
        <v>34</v>
      </c>
      <c r="D13" s="178" t="s">
        <v>67</v>
      </c>
      <c r="E13" s="133" t="s">
        <v>34</v>
      </c>
      <c r="F13" s="178" t="s">
        <v>67</v>
      </c>
    </row>
    <row r="14" spans="1:6" ht="24.75" customHeight="1" x14ac:dyDescent="0.2">
      <c r="A14" s="176"/>
      <c r="B14" s="179" t="s">
        <v>168</v>
      </c>
      <c r="C14" s="133" t="s">
        <v>34</v>
      </c>
      <c r="D14" s="178" t="s">
        <v>67</v>
      </c>
      <c r="E14" s="133" t="s">
        <v>34</v>
      </c>
      <c r="F14" s="178" t="s">
        <v>67</v>
      </c>
    </row>
    <row r="15" spans="1:6" ht="24.75" customHeight="1" x14ac:dyDescent="0.2">
      <c r="A15" s="176"/>
      <c r="B15" s="179" t="s">
        <v>169</v>
      </c>
      <c r="C15" s="133" t="s">
        <v>34</v>
      </c>
      <c r="D15" s="178" t="s">
        <v>67</v>
      </c>
      <c r="E15" s="133" t="s">
        <v>34</v>
      </c>
      <c r="F15" s="178" t="s">
        <v>67</v>
      </c>
    </row>
    <row r="16" spans="1:6" ht="24" customHeight="1" thickBot="1" x14ac:dyDescent="0.25">
      <c r="A16" s="180"/>
      <c r="B16" s="181"/>
      <c r="C16" s="133"/>
      <c r="D16" s="182"/>
      <c r="E16" s="133"/>
      <c r="F16" s="182"/>
    </row>
    <row r="17" spans="1:6" s="48" customFormat="1" ht="19.5" customHeight="1" thickBot="1" x14ac:dyDescent="0.3">
      <c r="A17" s="184" t="s">
        <v>35</v>
      </c>
      <c r="B17" s="185"/>
      <c r="C17" s="186" t="s">
        <v>44</v>
      </c>
      <c r="D17" s="187"/>
      <c r="E17" s="186" t="s">
        <v>44</v>
      </c>
      <c r="F17" s="187"/>
    </row>
    <row r="19" spans="1:6" ht="25.5" customHeight="1" x14ac:dyDescent="0.2">
      <c r="B19" s="43" t="s">
        <v>36</v>
      </c>
      <c r="C19" s="183"/>
      <c r="D19" s="183"/>
      <c r="E19" s="183"/>
      <c r="F19" s="183"/>
    </row>
    <row r="20" spans="1:6" ht="18.75" customHeight="1" x14ac:dyDescent="0.2"/>
    <row r="21" spans="1:6" ht="15.75" x14ac:dyDescent="0.2">
      <c r="C21" s="52"/>
      <c r="E21" s="52"/>
    </row>
    <row r="22" spans="1:6" ht="15.75" x14ac:dyDescent="0.2">
      <c r="B22" s="53" t="s">
        <v>170</v>
      </c>
      <c r="C22" s="52"/>
      <c r="E22" s="52"/>
    </row>
    <row r="23" spans="1:6" ht="15.75" x14ac:dyDescent="0.25">
      <c r="B23" s="54" t="s">
        <v>128</v>
      </c>
      <c r="C23" s="52"/>
      <c r="E23" s="52"/>
    </row>
    <row r="24" spans="1:6" ht="13.5" customHeight="1" x14ac:dyDescent="0.2">
      <c r="C24" s="128"/>
      <c r="E24" s="128"/>
    </row>
    <row r="25" spans="1:6" ht="13.5" customHeight="1" x14ac:dyDescent="0.2">
      <c r="C25" s="128"/>
      <c r="E25" s="128"/>
    </row>
    <row r="26" spans="1:6" ht="13.5" customHeight="1" x14ac:dyDescent="0.2">
      <c r="C26" s="128"/>
      <c r="E26" s="128"/>
    </row>
    <row r="27" spans="1:6" ht="13.5" customHeight="1" x14ac:dyDescent="0.2">
      <c r="C27" s="128"/>
      <c r="E27" s="128"/>
    </row>
    <row r="28" spans="1:6" ht="13.5" customHeight="1" x14ac:dyDescent="0.2">
      <c r="B28" s="53"/>
      <c r="C28" s="128"/>
      <c r="E28" s="128"/>
    </row>
    <row r="29" spans="1:6" ht="13.5" customHeight="1" x14ac:dyDescent="0.25">
      <c r="B29" s="54"/>
      <c r="C29" s="128"/>
      <c r="E29" s="128"/>
    </row>
    <row r="30" spans="1:6" ht="15.75" x14ac:dyDescent="0.25">
      <c r="B30" s="54"/>
    </row>
    <row r="32" spans="1:6" s="128" customFormat="1" ht="15.75" x14ac:dyDescent="0.25">
      <c r="A32" s="49"/>
      <c r="C32" s="54"/>
      <c r="E32" s="54"/>
    </row>
    <row r="33" spans="1:6" s="128" customFormat="1" ht="15.75" x14ac:dyDescent="0.25">
      <c r="A33" s="49"/>
      <c r="B33" s="54"/>
      <c r="C33" s="129"/>
      <c r="D33" s="129"/>
      <c r="E33" s="129"/>
      <c r="F33" s="129"/>
    </row>
    <row r="34" spans="1:6" s="128" customFormat="1" ht="15.75" x14ac:dyDescent="0.25">
      <c r="A34" s="49"/>
      <c r="B34" s="54"/>
      <c r="C34" s="129"/>
      <c r="D34" s="129"/>
      <c r="E34" s="129"/>
      <c r="F34" s="129"/>
    </row>
    <row r="35" spans="1:6" s="129" customFormat="1" ht="15.75" x14ac:dyDescent="0.25">
      <c r="A35" s="49"/>
      <c r="B35" s="54"/>
    </row>
    <row r="36" spans="1:6" s="129" customFormat="1" x14ac:dyDescent="0.2">
      <c r="A36" s="49"/>
      <c r="B36" s="46"/>
    </row>
    <row r="37" spans="1:6" s="129" customFormat="1" x14ac:dyDescent="0.2">
      <c r="A37" s="49"/>
      <c r="B37" s="46"/>
    </row>
    <row r="38" spans="1:6" s="129" customFormat="1" x14ac:dyDescent="0.2">
      <c r="A38" s="49"/>
      <c r="B38" s="46"/>
    </row>
  </sheetData>
  <mergeCells count="10">
    <mergeCell ref="A17:B17"/>
    <mergeCell ref="C17:D17"/>
    <mergeCell ref="E17:F17"/>
    <mergeCell ref="A7:B7"/>
    <mergeCell ref="C9:D9"/>
    <mergeCell ref="E9:F9"/>
    <mergeCell ref="A10:A11"/>
    <mergeCell ref="B10:B11"/>
    <mergeCell ref="C10:D10"/>
    <mergeCell ref="E10:F10"/>
  </mergeCells>
  <conditionalFormatting sqref="C17:D17">
    <cfRule type="cellIs" dxfId="96" priority="6" operator="equal">
      <formula>"NO HABIL"</formula>
    </cfRule>
  </conditionalFormatting>
  <conditionalFormatting sqref="C13:D14 C15">
    <cfRule type="cellIs" dxfId="95" priority="5" operator="equal">
      <formula>"NO"</formula>
    </cfRule>
  </conditionalFormatting>
  <conditionalFormatting sqref="D15">
    <cfRule type="cellIs" dxfId="94" priority="4" operator="equal">
      <formula>"NO"</formula>
    </cfRule>
  </conditionalFormatting>
  <conditionalFormatting sqref="E17:F17">
    <cfRule type="cellIs" dxfId="93" priority="3" operator="equal">
      <formula>"NO HABIL"</formula>
    </cfRule>
  </conditionalFormatting>
  <conditionalFormatting sqref="E13:F14 E15">
    <cfRule type="cellIs" dxfId="92" priority="2" operator="equal">
      <formula>"NO"</formula>
    </cfRule>
  </conditionalFormatting>
  <conditionalFormatting sqref="F15">
    <cfRule type="cellIs" dxfId="91" priority="1" operator="equal">
      <formula>"NO"</formula>
    </cfRule>
  </conditionalFormatting>
  <pageMargins left="0.39370078740157483" right="0" top="0.51181102362204722" bottom="0.51181102362204722" header="0.31496062992125984" footer="0.31496062992125984"/>
  <pageSetup scale="70" orientation="landscape" horizontalDpi="300" verticalDpi="300"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F50"/>
  <sheetViews>
    <sheetView tabSelected="1" view="pageBreakPreview" topLeftCell="A21" zoomScale="60" zoomScaleNormal="80" zoomScalePageLayoutView="70" workbookViewId="0">
      <selection activeCell="F29" sqref="F29"/>
    </sheetView>
  </sheetViews>
  <sheetFormatPr baseColWidth="10" defaultColWidth="11.42578125" defaultRowHeight="12.75" x14ac:dyDescent="0.2"/>
  <cols>
    <col min="1" max="1" width="10" style="140" customWidth="1"/>
    <col min="2" max="2" width="82.42578125" style="139" customWidth="1"/>
    <col min="3" max="3" width="26.42578125" style="163" customWidth="1"/>
    <col min="4" max="4" width="65" style="163" customWidth="1"/>
    <col min="5" max="5" width="26.140625" style="163" customWidth="1"/>
    <col min="6" max="6" width="67.85546875" style="163" customWidth="1"/>
    <col min="7" max="16384" width="11.42578125" style="137"/>
  </cols>
  <sheetData>
    <row r="1" spans="1:6" s="136" customFormat="1" ht="33" customHeight="1" x14ac:dyDescent="0.25">
      <c r="A1" s="143"/>
      <c r="B1" s="195" t="s">
        <v>27</v>
      </c>
      <c r="C1" s="195"/>
      <c r="D1" s="195"/>
      <c r="E1" s="195"/>
      <c r="F1" s="195"/>
    </row>
    <row r="2" spans="1:6" s="136" customFormat="1" ht="33" customHeight="1" x14ac:dyDescent="0.25">
      <c r="A2" s="143"/>
      <c r="B2" s="195" t="s">
        <v>68</v>
      </c>
      <c r="C2" s="195"/>
      <c r="D2" s="195"/>
      <c r="E2" s="195"/>
      <c r="F2" s="195"/>
    </row>
    <row r="3" spans="1:6" s="136" customFormat="1" ht="33" customHeight="1" x14ac:dyDescent="0.25">
      <c r="A3" s="143"/>
      <c r="B3" s="195" t="s">
        <v>129</v>
      </c>
      <c r="C3" s="195"/>
      <c r="D3" s="195"/>
      <c r="E3" s="195"/>
      <c r="F3" s="195"/>
    </row>
    <row r="4" spans="1:6" s="136" customFormat="1" ht="33" customHeight="1" x14ac:dyDescent="0.25">
      <c r="A4" s="143"/>
      <c r="B4" s="196" t="s">
        <v>69</v>
      </c>
      <c r="C4" s="196"/>
      <c r="D4" s="196"/>
      <c r="E4" s="196"/>
      <c r="F4" s="196"/>
    </row>
    <row r="5" spans="1:6" s="136" customFormat="1" ht="33" customHeight="1" x14ac:dyDescent="0.25">
      <c r="A5" s="143"/>
      <c r="B5" s="144" t="s">
        <v>130</v>
      </c>
      <c r="C5" s="145"/>
      <c r="D5" s="145"/>
      <c r="E5" s="145"/>
      <c r="F5" s="145"/>
    </row>
    <row r="6" spans="1:6" s="136" customFormat="1" ht="33" customHeight="1" x14ac:dyDescent="0.25">
      <c r="A6" s="143"/>
      <c r="B6" s="144" t="s">
        <v>131</v>
      </c>
      <c r="C6" s="145"/>
      <c r="D6" s="145"/>
      <c r="E6" s="145"/>
      <c r="F6" s="145"/>
    </row>
    <row r="7" spans="1:6" s="136" customFormat="1" ht="68.25" customHeight="1" x14ac:dyDescent="0.25">
      <c r="A7" s="146"/>
      <c r="B7" s="197" t="s">
        <v>132</v>
      </c>
      <c r="C7" s="198"/>
      <c r="D7" s="198"/>
      <c r="E7" s="198"/>
      <c r="F7" s="198"/>
    </row>
    <row r="8" spans="1:6" ht="25.5" customHeight="1" x14ac:dyDescent="0.2">
      <c r="A8" s="206" t="s">
        <v>0</v>
      </c>
      <c r="B8" s="206" t="s">
        <v>29</v>
      </c>
      <c r="C8" s="209">
        <v>1</v>
      </c>
      <c r="D8" s="209"/>
      <c r="E8" s="210">
        <v>2</v>
      </c>
      <c r="F8" s="211"/>
    </row>
    <row r="9" spans="1:6" ht="52.5" customHeight="1" x14ac:dyDescent="0.2">
      <c r="A9" s="207"/>
      <c r="B9" s="208"/>
      <c r="C9" s="212" t="s">
        <v>133</v>
      </c>
      <c r="D9" s="212"/>
      <c r="E9" s="199" t="s">
        <v>134</v>
      </c>
      <c r="F9" s="200"/>
    </row>
    <row r="10" spans="1:6" ht="64.5" customHeight="1" x14ac:dyDescent="0.2">
      <c r="A10" s="208"/>
      <c r="B10" s="147" t="s">
        <v>30</v>
      </c>
      <c r="C10" s="147" t="s">
        <v>31</v>
      </c>
      <c r="D10" s="148" t="s">
        <v>70</v>
      </c>
      <c r="E10" s="147" t="s">
        <v>31</v>
      </c>
      <c r="F10" s="148" t="s">
        <v>70</v>
      </c>
    </row>
    <row r="11" spans="1:6" ht="45" customHeight="1" x14ac:dyDescent="0.2">
      <c r="A11" s="149"/>
      <c r="B11" s="201" t="s">
        <v>71</v>
      </c>
      <c r="C11" s="202"/>
      <c r="D11" s="202"/>
      <c r="E11" s="202"/>
      <c r="F11" s="202"/>
    </row>
    <row r="12" spans="1:6" ht="90.75" customHeight="1" x14ac:dyDescent="0.2">
      <c r="A12" s="147">
        <v>1</v>
      </c>
      <c r="B12" s="150" t="s">
        <v>72</v>
      </c>
      <c r="C12" s="148" t="s">
        <v>34</v>
      </c>
      <c r="D12" s="148"/>
      <c r="E12" s="148" t="s">
        <v>63</v>
      </c>
      <c r="F12" s="148" t="s">
        <v>135</v>
      </c>
    </row>
    <row r="13" spans="1:6" ht="50.25" customHeight="1" x14ac:dyDescent="0.2">
      <c r="A13" s="151">
        <v>2</v>
      </c>
      <c r="B13" s="152" t="s">
        <v>73</v>
      </c>
      <c r="C13" s="148" t="s">
        <v>63</v>
      </c>
      <c r="D13" s="148" t="s">
        <v>136</v>
      </c>
      <c r="E13" s="148" t="s">
        <v>34</v>
      </c>
      <c r="F13" s="148"/>
    </row>
    <row r="14" spans="1:6" ht="118.5" customHeight="1" x14ac:dyDescent="0.2">
      <c r="A14" s="147">
        <v>3</v>
      </c>
      <c r="B14" s="152" t="s">
        <v>74</v>
      </c>
      <c r="C14" s="148" t="s">
        <v>34</v>
      </c>
      <c r="D14" s="148"/>
      <c r="E14" s="148" t="s">
        <v>63</v>
      </c>
      <c r="F14" s="148" t="s">
        <v>137</v>
      </c>
    </row>
    <row r="15" spans="1:6" ht="165.75" customHeight="1" x14ac:dyDescent="0.2">
      <c r="A15" s="147"/>
      <c r="B15" s="152" t="s">
        <v>138</v>
      </c>
      <c r="C15" s="148" t="s">
        <v>63</v>
      </c>
      <c r="D15" s="148" t="s">
        <v>139</v>
      </c>
      <c r="E15" s="148" t="s">
        <v>76</v>
      </c>
      <c r="F15" s="148"/>
    </row>
    <row r="16" spans="1:6" ht="50.25" customHeight="1" x14ac:dyDescent="0.2">
      <c r="A16" s="147">
        <v>4</v>
      </c>
      <c r="B16" s="152" t="s">
        <v>75</v>
      </c>
      <c r="C16" s="148" t="s">
        <v>34</v>
      </c>
      <c r="D16" s="148"/>
      <c r="E16" s="148"/>
      <c r="F16" s="148"/>
    </row>
    <row r="17" spans="1:6" ht="50.25" customHeight="1" x14ac:dyDescent="0.2">
      <c r="A17" s="151">
        <v>5</v>
      </c>
      <c r="B17" s="152" t="s">
        <v>77</v>
      </c>
      <c r="C17" s="148" t="s">
        <v>34</v>
      </c>
      <c r="D17" s="148"/>
      <c r="E17" s="148" t="s">
        <v>34</v>
      </c>
      <c r="F17" s="148"/>
    </row>
    <row r="18" spans="1:6" ht="50.25" customHeight="1" x14ac:dyDescent="0.2">
      <c r="A18" s="147">
        <v>6</v>
      </c>
      <c r="B18" s="152" t="s">
        <v>140</v>
      </c>
      <c r="C18" s="148" t="s">
        <v>34</v>
      </c>
      <c r="D18" s="153"/>
      <c r="E18" s="153" t="s">
        <v>34</v>
      </c>
      <c r="F18" s="153"/>
    </row>
    <row r="19" spans="1:6" ht="42" customHeight="1" x14ac:dyDescent="0.2">
      <c r="A19" s="147">
        <v>7</v>
      </c>
      <c r="B19" s="154" t="s">
        <v>78</v>
      </c>
      <c r="C19" s="148" t="s">
        <v>34</v>
      </c>
      <c r="D19" s="148"/>
      <c r="E19" s="148" t="s">
        <v>34</v>
      </c>
      <c r="F19" s="148"/>
    </row>
    <row r="20" spans="1:6" ht="114.75" customHeight="1" x14ac:dyDescent="0.2">
      <c r="A20" s="151">
        <v>8</v>
      </c>
      <c r="B20" s="152" t="s">
        <v>79</v>
      </c>
      <c r="C20" s="148" t="s">
        <v>63</v>
      </c>
      <c r="D20" s="148" t="s">
        <v>141</v>
      </c>
      <c r="E20" s="148" t="s">
        <v>34</v>
      </c>
      <c r="F20" s="148"/>
    </row>
    <row r="21" spans="1:6" ht="118.5" customHeight="1" x14ac:dyDescent="0.2">
      <c r="A21" s="147">
        <v>9</v>
      </c>
      <c r="B21" s="152" t="s">
        <v>80</v>
      </c>
      <c r="C21" s="148" t="s">
        <v>34</v>
      </c>
      <c r="D21" s="148"/>
      <c r="E21" s="148" t="s">
        <v>63</v>
      </c>
      <c r="F21" s="148" t="s">
        <v>142</v>
      </c>
    </row>
    <row r="22" spans="1:6" ht="70.5" customHeight="1" x14ac:dyDescent="0.2">
      <c r="A22" s="147">
        <v>10</v>
      </c>
      <c r="B22" s="154" t="s">
        <v>143</v>
      </c>
      <c r="C22" s="148" t="s">
        <v>63</v>
      </c>
      <c r="D22" s="148" t="s">
        <v>81</v>
      </c>
      <c r="E22" s="148" t="s">
        <v>34</v>
      </c>
      <c r="F22" s="148"/>
    </row>
    <row r="23" spans="1:6" ht="50.25" customHeight="1" x14ac:dyDescent="0.2">
      <c r="A23" s="151">
        <v>11</v>
      </c>
      <c r="B23" s="152" t="s">
        <v>82</v>
      </c>
      <c r="C23" s="148" t="s">
        <v>34</v>
      </c>
      <c r="D23" s="148"/>
      <c r="E23" s="148" t="s">
        <v>63</v>
      </c>
      <c r="F23" s="148" t="s">
        <v>144</v>
      </c>
    </row>
    <row r="24" spans="1:6" ht="50.25" customHeight="1" x14ac:dyDescent="0.2">
      <c r="A24" s="147">
        <v>12</v>
      </c>
      <c r="B24" s="152" t="s">
        <v>83</v>
      </c>
      <c r="C24" s="148" t="s">
        <v>34</v>
      </c>
      <c r="D24" s="148"/>
      <c r="E24" s="148" t="s">
        <v>63</v>
      </c>
      <c r="F24" s="148" t="s">
        <v>144</v>
      </c>
    </row>
    <row r="25" spans="1:6" ht="50.25" customHeight="1" x14ac:dyDescent="0.2">
      <c r="A25" s="147">
        <v>13</v>
      </c>
      <c r="B25" s="152" t="s">
        <v>84</v>
      </c>
      <c r="C25" s="148" t="s">
        <v>34</v>
      </c>
      <c r="D25" s="148"/>
      <c r="E25" s="148" t="s">
        <v>63</v>
      </c>
      <c r="F25" s="148" t="s">
        <v>144</v>
      </c>
    </row>
    <row r="26" spans="1:6" ht="50.25" customHeight="1" thickBot="1" x14ac:dyDescent="0.25">
      <c r="A26" s="151">
        <v>14</v>
      </c>
      <c r="B26" s="152" t="s">
        <v>85</v>
      </c>
      <c r="C26" s="148" t="s">
        <v>34</v>
      </c>
      <c r="D26" s="155"/>
      <c r="E26" s="148" t="s">
        <v>63</v>
      </c>
      <c r="F26" s="148" t="s">
        <v>144</v>
      </c>
    </row>
    <row r="27" spans="1:6" s="138" customFormat="1" ht="45" customHeight="1" thickBot="1" x14ac:dyDescent="0.3">
      <c r="A27" s="203" t="s">
        <v>35</v>
      </c>
      <c r="B27" s="204"/>
      <c r="C27" s="205" t="s">
        <v>86</v>
      </c>
      <c r="D27" s="205"/>
      <c r="E27" s="205" t="s">
        <v>86</v>
      </c>
      <c r="F27" s="205"/>
    </row>
    <row r="28" spans="1:6" ht="20.25" x14ac:dyDescent="0.2">
      <c r="A28" s="156"/>
      <c r="B28" s="157"/>
      <c r="C28" s="158"/>
      <c r="D28" s="158"/>
      <c r="E28" s="158"/>
      <c r="F28" s="158"/>
    </row>
    <row r="29" spans="1:6" ht="18.75" customHeight="1" x14ac:dyDescent="0.2">
      <c r="A29" s="156"/>
      <c r="B29" s="158"/>
      <c r="C29" s="159"/>
      <c r="D29" s="158"/>
      <c r="E29" s="158"/>
      <c r="F29" s="158"/>
    </row>
    <row r="30" spans="1:6" ht="12.75" customHeight="1" x14ac:dyDescent="0.2">
      <c r="A30" s="156"/>
      <c r="B30" s="157"/>
      <c r="C30" s="157"/>
      <c r="D30" s="158"/>
      <c r="E30" s="158"/>
      <c r="F30" s="158"/>
    </row>
    <row r="31" spans="1:6" ht="17.25" customHeight="1" x14ac:dyDescent="0.2">
      <c r="A31" s="156"/>
      <c r="B31" s="160"/>
      <c r="C31" s="160"/>
      <c r="D31" s="158"/>
      <c r="E31" s="158"/>
      <c r="F31" s="158"/>
    </row>
    <row r="32" spans="1:6" ht="15" customHeight="1" x14ac:dyDescent="0.3">
      <c r="A32" s="156"/>
      <c r="B32" s="161" t="s">
        <v>38</v>
      </c>
      <c r="C32" s="158"/>
      <c r="D32" s="158"/>
      <c r="E32" s="161" t="s">
        <v>145</v>
      </c>
      <c r="F32" s="158"/>
    </row>
    <row r="33" spans="1:6" ht="14.25" customHeight="1" x14ac:dyDescent="0.3">
      <c r="A33" s="156"/>
      <c r="B33" s="161" t="s">
        <v>39</v>
      </c>
      <c r="C33" s="158"/>
      <c r="D33" s="158"/>
      <c r="E33" s="161" t="s">
        <v>146</v>
      </c>
      <c r="F33" s="158"/>
    </row>
    <row r="34" spans="1:6" ht="14.25" customHeight="1" x14ac:dyDescent="0.3">
      <c r="A34" s="156"/>
      <c r="B34" s="161" t="s">
        <v>40</v>
      </c>
      <c r="C34" s="158"/>
      <c r="D34" s="161"/>
      <c r="E34" s="161" t="s">
        <v>40</v>
      </c>
      <c r="F34" s="161"/>
    </row>
    <row r="35" spans="1:6" ht="14.25" customHeight="1" x14ac:dyDescent="0.25">
      <c r="B35" s="141"/>
      <c r="C35" s="141"/>
      <c r="D35" s="162"/>
      <c r="E35" s="162"/>
      <c r="F35" s="162"/>
    </row>
    <row r="36" spans="1:6" ht="14.25" customHeight="1" x14ac:dyDescent="0.25">
      <c r="B36" s="141"/>
      <c r="C36" s="141"/>
      <c r="D36" s="162"/>
      <c r="E36" s="162"/>
      <c r="F36" s="162"/>
    </row>
    <row r="37" spans="1:6" ht="14.25" customHeight="1" x14ac:dyDescent="0.2">
      <c r="B37" s="142"/>
      <c r="C37" s="142"/>
      <c r="D37" s="142"/>
      <c r="E37" s="142"/>
      <c r="F37" s="142"/>
    </row>
    <row r="38" spans="1:6" ht="14.25" customHeight="1" x14ac:dyDescent="0.25">
      <c r="B38" s="141"/>
      <c r="C38" s="141"/>
      <c r="D38" s="162"/>
      <c r="E38" s="162"/>
      <c r="F38" s="162"/>
    </row>
    <row r="39" spans="1:6" ht="14.25" customHeight="1" x14ac:dyDescent="0.25">
      <c r="B39" s="141"/>
      <c r="C39" s="141"/>
      <c r="D39" s="162"/>
      <c r="E39" s="162"/>
      <c r="F39" s="162"/>
    </row>
    <row r="40" spans="1:6" ht="14.25" customHeight="1" x14ac:dyDescent="0.25">
      <c r="B40" s="141"/>
      <c r="C40" s="162"/>
      <c r="D40" s="162"/>
      <c r="E40" s="162"/>
      <c r="F40" s="162"/>
    </row>
    <row r="46" spans="1:6" s="139" customFormat="1" x14ac:dyDescent="0.25">
      <c r="A46" s="140"/>
      <c r="C46" s="163"/>
      <c r="D46" s="163"/>
      <c r="E46" s="163"/>
      <c r="F46" s="163"/>
    </row>
    <row r="47" spans="1:6" s="139" customFormat="1" x14ac:dyDescent="0.25">
      <c r="A47" s="140"/>
      <c r="C47" s="163"/>
      <c r="D47" s="163"/>
      <c r="E47" s="163"/>
      <c r="F47" s="163"/>
    </row>
    <row r="48" spans="1:6" s="139" customFormat="1" x14ac:dyDescent="0.25">
      <c r="A48" s="140"/>
      <c r="C48" s="163"/>
      <c r="D48" s="163"/>
      <c r="E48" s="163"/>
      <c r="F48" s="163"/>
    </row>
    <row r="49" spans="1:6" s="139" customFormat="1" x14ac:dyDescent="0.25">
      <c r="A49" s="140"/>
      <c r="C49" s="163"/>
      <c r="D49" s="163"/>
      <c r="E49" s="163"/>
      <c r="F49" s="163"/>
    </row>
    <row r="50" spans="1:6" s="139" customFormat="1" x14ac:dyDescent="0.25">
      <c r="A50" s="140"/>
      <c r="C50" s="163"/>
      <c r="D50" s="163"/>
      <c r="E50" s="163"/>
      <c r="F50" s="163"/>
    </row>
  </sheetData>
  <mergeCells count="15">
    <mergeCell ref="E9:F9"/>
    <mergeCell ref="B11:F11"/>
    <mergeCell ref="A27:B27"/>
    <mergeCell ref="C27:D27"/>
    <mergeCell ref="E27:F27"/>
    <mergeCell ref="A8:A10"/>
    <mergeCell ref="B8:B9"/>
    <mergeCell ref="C8:D8"/>
    <mergeCell ref="E8:F8"/>
    <mergeCell ref="C9:D9"/>
    <mergeCell ref="B1:F1"/>
    <mergeCell ref="B2:F2"/>
    <mergeCell ref="B3:F3"/>
    <mergeCell ref="B4:F4"/>
    <mergeCell ref="B7:F7"/>
  </mergeCells>
  <conditionalFormatting sqref="C12:F22 D23:D25 F23:F25">
    <cfRule type="cellIs" dxfId="90" priority="5" operator="equal">
      <formula>"NO"</formula>
    </cfRule>
  </conditionalFormatting>
  <conditionalFormatting sqref="C27:F27">
    <cfRule type="cellIs" dxfId="89" priority="4" operator="equal">
      <formula>"NO HABIL"</formula>
    </cfRule>
  </conditionalFormatting>
  <conditionalFormatting sqref="E23:E26">
    <cfRule type="cellIs" dxfId="88" priority="3" operator="equal">
      <formula>"NO"</formula>
    </cfRule>
  </conditionalFormatting>
  <conditionalFormatting sqref="F26">
    <cfRule type="cellIs" dxfId="87" priority="2" operator="equal">
      <formula>"NO"</formula>
    </cfRule>
  </conditionalFormatting>
  <conditionalFormatting sqref="C23:C26">
    <cfRule type="cellIs" dxfId="86" priority="1" operator="equal">
      <formula>"NO"</formula>
    </cfRule>
  </conditionalFormatting>
  <pageMargins left="0.59055118110236227" right="0.59055118110236227" top="0.59055118110236227" bottom="0.59055118110236227" header="0.31496062992125984" footer="0.31496062992125984"/>
  <pageSetup paperSize="14" scale="40" orientation="landscape" horizontalDpi="300" verticalDpi="300"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39997558519241921"/>
  </sheetPr>
  <dimension ref="A1:F64"/>
  <sheetViews>
    <sheetView view="pageBreakPreview" topLeftCell="A34" zoomScale="80" zoomScaleNormal="80" zoomScaleSheetLayoutView="80" zoomScalePageLayoutView="70" workbookViewId="0">
      <selection activeCell="C36" sqref="C36:D36"/>
    </sheetView>
  </sheetViews>
  <sheetFormatPr baseColWidth="10" defaultColWidth="11.42578125" defaultRowHeight="12.75" x14ac:dyDescent="0.2"/>
  <cols>
    <col min="1" max="1" width="10.42578125" style="49" customWidth="1"/>
    <col min="2" max="2" width="50.85546875" style="50" customWidth="1"/>
    <col min="3" max="3" width="14.7109375" style="51" customWidth="1"/>
    <col min="4" max="4" width="30.85546875" style="51" customWidth="1"/>
    <col min="5" max="5" width="15.7109375" style="50" customWidth="1"/>
    <col min="6" max="6" width="31.5703125" style="50" customWidth="1"/>
    <col min="7" max="16384" width="11.42578125" style="46"/>
  </cols>
  <sheetData>
    <row r="1" spans="1:6" s="41" customFormat="1" ht="17.25" customHeight="1" x14ac:dyDescent="0.25">
      <c r="A1" s="40" t="s">
        <v>27</v>
      </c>
      <c r="B1" s="40"/>
      <c r="C1" s="40"/>
      <c r="D1" s="40"/>
      <c r="E1" s="40"/>
      <c r="F1" s="40"/>
    </row>
    <row r="2" spans="1:6" s="41" customFormat="1" ht="17.25" customHeight="1" x14ac:dyDescent="0.25">
      <c r="A2" s="40" t="s">
        <v>28</v>
      </c>
      <c r="B2" s="40"/>
      <c r="C2" s="40"/>
      <c r="D2" s="40"/>
      <c r="E2" s="40"/>
      <c r="F2" s="40"/>
    </row>
    <row r="3" spans="1:6" s="41" customFormat="1" ht="8.25" customHeight="1" x14ac:dyDescent="0.25">
      <c r="A3" s="42"/>
      <c r="B3" s="42"/>
      <c r="C3" s="42"/>
      <c r="D3" s="42"/>
      <c r="E3" s="42"/>
      <c r="F3" s="42"/>
    </row>
    <row r="4" spans="1:6" s="41" customFormat="1" ht="17.25" customHeight="1" x14ac:dyDescent="0.25">
      <c r="A4" s="40" t="s">
        <v>116</v>
      </c>
      <c r="B4" s="40"/>
      <c r="C4" s="40"/>
      <c r="D4" s="40"/>
      <c r="E4" s="40"/>
      <c r="F4" s="40"/>
    </row>
    <row r="5" spans="1:6" s="41" customFormat="1" ht="16.5" customHeight="1" x14ac:dyDescent="0.25">
      <c r="A5" s="40" t="s">
        <v>42</v>
      </c>
      <c r="B5" s="40"/>
      <c r="C5" s="40"/>
      <c r="D5" s="40"/>
      <c r="E5" s="40"/>
      <c r="F5" s="40"/>
    </row>
    <row r="6" spans="1:6" s="41" customFormat="1" ht="9.75" customHeight="1" x14ac:dyDescent="0.25">
      <c r="A6" s="42"/>
      <c r="B6" s="42"/>
      <c r="C6" s="42"/>
      <c r="D6" s="42"/>
      <c r="E6" s="42"/>
      <c r="F6" s="42"/>
    </row>
    <row r="7" spans="1:6" s="41" customFormat="1" ht="111.75" customHeight="1" x14ac:dyDescent="0.25">
      <c r="A7" s="213" t="s">
        <v>115</v>
      </c>
      <c r="B7" s="213"/>
      <c r="C7" s="72"/>
      <c r="D7" s="72"/>
      <c r="E7" s="72"/>
      <c r="F7" s="72"/>
    </row>
    <row r="8" spans="1:6" s="41" customFormat="1" ht="15.75" x14ac:dyDescent="0.25">
      <c r="A8" s="44"/>
      <c r="B8" s="44"/>
      <c r="C8" s="45"/>
      <c r="D8" s="45"/>
      <c r="E8" s="45"/>
      <c r="F8" s="45"/>
    </row>
    <row r="9" spans="1:6" x14ac:dyDescent="0.2">
      <c r="A9" s="214" t="s">
        <v>0</v>
      </c>
      <c r="B9" s="214" t="s">
        <v>29</v>
      </c>
      <c r="C9" s="217">
        <v>1</v>
      </c>
      <c r="D9" s="217"/>
      <c r="E9" s="217">
        <v>2</v>
      </c>
      <c r="F9" s="217"/>
    </row>
    <row r="10" spans="1:6" ht="39.950000000000003" customHeight="1" x14ac:dyDescent="0.2">
      <c r="A10" s="215"/>
      <c r="B10" s="216"/>
      <c r="C10" s="218" t="s">
        <v>121</v>
      </c>
      <c r="D10" s="218"/>
      <c r="E10" s="218" t="s">
        <v>125</v>
      </c>
      <c r="F10" s="218"/>
    </row>
    <row r="11" spans="1:6" ht="39.950000000000003" customHeight="1" x14ac:dyDescent="0.2">
      <c r="A11" s="216"/>
      <c r="B11" s="90" t="s">
        <v>30</v>
      </c>
      <c r="C11" s="90" t="s">
        <v>31</v>
      </c>
      <c r="D11" s="91" t="s">
        <v>32</v>
      </c>
      <c r="E11" s="90" t="s">
        <v>31</v>
      </c>
      <c r="F11" s="91" t="s">
        <v>32</v>
      </c>
    </row>
    <row r="12" spans="1:6" ht="24.95" customHeight="1" x14ac:dyDescent="0.2">
      <c r="A12" s="131" t="s">
        <v>88</v>
      </c>
      <c r="B12" s="92" t="s">
        <v>89</v>
      </c>
      <c r="C12" s="93"/>
      <c r="D12" s="93"/>
      <c r="E12" s="93"/>
      <c r="F12" s="93"/>
    </row>
    <row r="13" spans="1:6" ht="48" customHeight="1" x14ac:dyDescent="0.2">
      <c r="A13" s="118" t="s">
        <v>90</v>
      </c>
      <c r="B13" s="130" t="s">
        <v>101</v>
      </c>
      <c r="C13" s="118" t="s">
        <v>31</v>
      </c>
      <c r="D13" s="91"/>
      <c r="E13" s="118" t="s">
        <v>31</v>
      </c>
      <c r="F13" s="91"/>
    </row>
    <row r="14" spans="1:6" ht="39.950000000000003" customHeight="1" x14ac:dyDescent="0.2">
      <c r="A14" s="118" t="s">
        <v>91</v>
      </c>
      <c r="B14" s="130" t="s">
        <v>102</v>
      </c>
      <c r="C14" s="118" t="s">
        <v>31</v>
      </c>
      <c r="D14" s="91"/>
      <c r="E14" s="118" t="s">
        <v>31</v>
      </c>
      <c r="F14" s="91"/>
    </row>
    <row r="15" spans="1:6" ht="39.950000000000003" customHeight="1" x14ac:dyDescent="0.2">
      <c r="A15" s="118" t="s">
        <v>92</v>
      </c>
      <c r="B15" s="130" t="s">
        <v>103</v>
      </c>
      <c r="C15" s="118" t="s">
        <v>147</v>
      </c>
      <c r="D15" s="91" t="s">
        <v>171</v>
      </c>
      <c r="E15" s="118" t="s">
        <v>31</v>
      </c>
      <c r="F15" s="91"/>
    </row>
    <row r="16" spans="1:6" ht="51.75" customHeight="1" x14ac:dyDescent="0.2">
      <c r="A16" s="118" t="s">
        <v>93</v>
      </c>
      <c r="B16" s="130" t="s">
        <v>104</v>
      </c>
      <c r="C16" s="118" t="s">
        <v>147</v>
      </c>
      <c r="D16" s="91" t="s">
        <v>172</v>
      </c>
      <c r="E16" s="118" t="s">
        <v>31</v>
      </c>
      <c r="F16" s="91"/>
    </row>
    <row r="17" spans="1:6" ht="66" customHeight="1" x14ac:dyDescent="0.2">
      <c r="A17" s="118" t="s">
        <v>94</v>
      </c>
      <c r="B17" s="130" t="s">
        <v>105</v>
      </c>
      <c r="C17" s="118" t="s">
        <v>147</v>
      </c>
      <c r="D17" s="91" t="s">
        <v>173</v>
      </c>
      <c r="E17" s="118" t="s">
        <v>31</v>
      </c>
      <c r="F17" s="91"/>
    </row>
    <row r="18" spans="1:6" ht="39.950000000000003" customHeight="1" x14ac:dyDescent="0.2">
      <c r="A18" s="118" t="s">
        <v>95</v>
      </c>
      <c r="B18" s="130" t="s">
        <v>106</v>
      </c>
      <c r="C18" s="118" t="s">
        <v>147</v>
      </c>
      <c r="D18" s="91" t="s">
        <v>174</v>
      </c>
      <c r="E18" s="118" t="s">
        <v>31</v>
      </c>
      <c r="F18" s="91"/>
    </row>
    <row r="19" spans="1:6" ht="39.950000000000003" customHeight="1" x14ac:dyDescent="0.2">
      <c r="A19" s="118" t="s">
        <v>96</v>
      </c>
      <c r="B19" s="130" t="s">
        <v>107</v>
      </c>
      <c r="C19" s="118" t="s">
        <v>147</v>
      </c>
      <c r="D19" s="91" t="s">
        <v>175</v>
      </c>
      <c r="E19" s="118" t="s">
        <v>31</v>
      </c>
      <c r="F19" s="91"/>
    </row>
    <row r="20" spans="1:6" ht="69" customHeight="1" x14ac:dyDescent="0.2">
      <c r="A20" s="118" t="s">
        <v>97</v>
      </c>
      <c r="B20" s="130" t="s">
        <v>108</v>
      </c>
      <c r="C20" s="118" t="s">
        <v>31</v>
      </c>
      <c r="D20" s="91"/>
      <c r="E20" s="118" t="s">
        <v>31</v>
      </c>
      <c r="F20" s="91"/>
    </row>
    <row r="21" spans="1:6" ht="81" customHeight="1" x14ac:dyDescent="0.2">
      <c r="A21" s="118" t="s">
        <v>98</v>
      </c>
      <c r="B21" s="130" t="s">
        <v>109</v>
      </c>
      <c r="C21" s="118" t="s">
        <v>147</v>
      </c>
      <c r="D21" s="91" t="s">
        <v>172</v>
      </c>
      <c r="E21" s="118" t="s">
        <v>31</v>
      </c>
      <c r="F21" s="91"/>
    </row>
    <row r="22" spans="1:6" ht="101.25" customHeight="1" x14ac:dyDescent="0.2">
      <c r="A22" s="118" t="s">
        <v>99</v>
      </c>
      <c r="B22" s="130" t="s">
        <v>110</v>
      </c>
      <c r="C22" s="118" t="s">
        <v>31</v>
      </c>
      <c r="D22" s="91"/>
      <c r="E22" s="118" t="s">
        <v>31</v>
      </c>
      <c r="F22" s="91"/>
    </row>
    <row r="23" spans="1:6" ht="93.75" customHeight="1" x14ac:dyDescent="0.2">
      <c r="A23" s="118" t="s">
        <v>100</v>
      </c>
      <c r="B23" s="130" t="s">
        <v>111</v>
      </c>
      <c r="C23" s="118" t="s">
        <v>147</v>
      </c>
      <c r="D23" s="91" t="s">
        <v>176</v>
      </c>
      <c r="E23" s="118" t="s">
        <v>147</v>
      </c>
      <c r="F23" s="91" t="s">
        <v>178</v>
      </c>
    </row>
    <row r="24" spans="1:6" ht="78" customHeight="1" x14ac:dyDescent="0.2">
      <c r="A24" s="118" t="s">
        <v>99</v>
      </c>
      <c r="B24" s="130" t="s">
        <v>112</v>
      </c>
      <c r="C24" s="118" t="s">
        <v>147</v>
      </c>
      <c r="D24" s="91" t="s">
        <v>179</v>
      </c>
      <c r="E24" s="118" t="s">
        <v>31</v>
      </c>
      <c r="F24" s="91"/>
    </row>
    <row r="25" spans="1:6" ht="70.5" customHeight="1" x14ac:dyDescent="0.2">
      <c r="A25" s="118" t="s">
        <v>87</v>
      </c>
      <c r="B25" s="130" t="s">
        <v>113</v>
      </c>
      <c r="C25" s="118" t="s">
        <v>31</v>
      </c>
      <c r="D25" s="91"/>
      <c r="E25" s="118" t="s">
        <v>31</v>
      </c>
      <c r="F25" s="91"/>
    </row>
    <row r="26" spans="1:6" ht="24.95" customHeight="1" x14ac:dyDescent="0.2">
      <c r="A26" s="131" t="s">
        <v>62</v>
      </c>
      <c r="B26" s="92" t="s">
        <v>33</v>
      </c>
      <c r="C26" s="93"/>
      <c r="D26" s="93"/>
      <c r="E26" s="93"/>
      <c r="F26" s="93"/>
    </row>
    <row r="27" spans="1:6" ht="267.75" x14ac:dyDescent="0.2">
      <c r="A27" s="219"/>
      <c r="B27" s="94" t="s">
        <v>114</v>
      </c>
      <c r="C27" s="70" t="s">
        <v>147</v>
      </c>
      <c r="D27" s="91" t="s">
        <v>126</v>
      </c>
      <c r="E27" s="70" t="s">
        <v>34</v>
      </c>
      <c r="F27" s="91"/>
    </row>
    <row r="28" spans="1:6" s="41" customFormat="1" ht="47.25" x14ac:dyDescent="0.25">
      <c r="A28" s="219"/>
      <c r="B28" s="95" t="s">
        <v>117</v>
      </c>
      <c r="C28" s="70" t="s">
        <v>34</v>
      </c>
      <c r="D28" s="96">
        <f>VTE!G6</f>
        <v>13432664522</v>
      </c>
      <c r="E28" s="70" t="s">
        <v>34</v>
      </c>
      <c r="F28" s="97">
        <f>VTE!K6</f>
        <v>3883064402</v>
      </c>
    </row>
    <row r="29" spans="1:6" s="41" customFormat="1" ht="110.25" customHeight="1" x14ac:dyDescent="0.25">
      <c r="A29" s="219"/>
      <c r="B29" s="98" t="s">
        <v>118</v>
      </c>
      <c r="C29" s="99" t="s">
        <v>34</v>
      </c>
      <c r="D29" s="99"/>
      <c r="E29" s="99" t="s">
        <v>180</v>
      </c>
      <c r="F29" s="99"/>
    </row>
    <row r="30" spans="1:6" ht="24.95" customHeight="1" x14ac:dyDescent="0.2">
      <c r="A30" s="131" t="s">
        <v>119</v>
      </c>
      <c r="B30" s="100" t="s">
        <v>58</v>
      </c>
      <c r="C30" s="101"/>
      <c r="D30" s="101"/>
      <c r="E30" s="101"/>
      <c r="F30" s="101"/>
    </row>
    <row r="31" spans="1:6" ht="346.5" x14ac:dyDescent="0.2">
      <c r="A31" s="132"/>
      <c r="B31" s="94" t="s">
        <v>148</v>
      </c>
      <c r="C31" s="70" t="s">
        <v>147</v>
      </c>
      <c r="D31" s="70" t="s">
        <v>153</v>
      </c>
      <c r="E31" s="70" t="s">
        <v>31</v>
      </c>
      <c r="F31" s="70" t="s">
        <v>154</v>
      </c>
    </row>
    <row r="32" spans="1:6" ht="337.5" customHeight="1" x14ac:dyDescent="0.2">
      <c r="A32" s="122"/>
      <c r="B32" s="94" t="s">
        <v>149</v>
      </c>
      <c r="C32" s="70" t="s">
        <v>147</v>
      </c>
      <c r="D32" s="70" t="s">
        <v>153</v>
      </c>
      <c r="E32" s="70" t="s">
        <v>147</v>
      </c>
      <c r="F32" s="70" t="s">
        <v>181</v>
      </c>
    </row>
    <row r="33" spans="1:6" ht="236.25" x14ac:dyDescent="0.2">
      <c r="A33" s="123"/>
      <c r="B33" s="94" t="s">
        <v>150</v>
      </c>
      <c r="C33" s="70" t="s">
        <v>147</v>
      </c>
      <c r="D33" s="70" t="s">
        <v>152</v>
      </c>
      <c r="E33" s="70" t="s">
        <v>147</v>
      </c>
      <c r="F33" s="70" t="s">
        <v>155</v>
      </c>
    </row>
    <row r="34" spans="1:6" ht="189" x14ac:dyDescent="0.2">
      <c r="A34" s="165"/>
      <c r="B34" s="94" t="s">
        <v>151</v>
      </c>
      <c r="C34" s="70" t="s">
        <v>147</v>
      </c>
      <c r="D34" s="70" t="s">
        <v>157</v>
      </c>
      <c r="E34" s="70" t="s">
        <v>147</v>
      </c>
      <c r="F34" s="70" t="s">
        <v>156</v>
      </c>
    </row>
    <row r="35" spans="1:6" ht="13.5" thickBot="1" x14ac:dyDescent="0.25">
      <c r="A35" s="47"/>
      <c r="B35" s="47"/>
      <c r="C35" s="47"/>
      <c r="D35" s="47"/>
      <c r="E35" s="47"/>
      <c r="F35" s="47"/>
    </row>
    <row r="36" spans="1:6" s="48" customFormat="1" ht="19.5" customHeight="1" thickBot="1" x14ac:dyDescent="0.3">
      <c r="A36" s="184" t="s">
        <v>35</v>
      </c>
      <c r="B36" s="185"/>
      <c r="C36" s="220" t="s">
        <v>86</v>
      </c>
      <c r="D36" s="221"/>
      <c r="E36" s="220" t="s">
        <v>86</v>
      </c>
      <c r="F36" s="221"/>
    </row>
    <row r="37" spans="1:6" s="48" customFormat="1" ht="19.5" customHeight="1" x14ac:dyDescent="0.25">
      <c r="A37" s="164"/>
      <c r="B37" s="164"/>
      <c r="C37" s="164"/>
      <c r="D37" s="164"/>
      <c r="E37" s="164"/>
      <c r="F37" s="164"/>
    </row>
    <row r="38" spans="1:6" ht="24.95" customHeight="1" x14ac:dyDescent="0.2">
      <c r="A38" s="71" t="s">
        <v>160</v>
      </c>
      <c r="B38" s="100" t="s">
        <v>159</v>
      </c>
      <c r="C38" s="101"/>
      <c r="D38" s="101"/>
      <c r="E38" s="101"/>
      <c r="F38" s="101"/>
    </row>
    <row r="39" spans="1:6" ht="102.75" customHeight="1" x14ac:dyDescent="0.2">
      <c r="A39" s="90"/>
      <c r="B39" s="102" t="s">
        <v>158</v>
      </c>
      <c r="C39" s="222" t="s">
        <v>177</v>
      </c>
      <c r="D39" s="223"/>
      <c r="E39" s="223"/>
      <c r="F39" s="224"/>
    </row>
    <row r="40" spans="1:6" x14ac:dyDescent="0.2">
      <c r="D40" s="50"/>
    </row>
    <row r="41" spans="1:6" s="54" customFormat="1" ht="15.75" x14ac:dyDescent="0.25">
      <c r="A41" s="103"/>
      <c r="B41" s="104"/>
      <c r="C41" s="52"/>
      <c r="D41" s="105"/>
      <c r="E41" s="106"/>
      <c r="F41" s="105"/>
    </row>
    <row r="42" spans="1:6" ht="12.75" customHeight="1" x14ac:dyDescent="0.2">
      <c r="C42" s="50"/>
      <c r="E42" s="51"/>
    </row>
    <row r="43" spans="1:6" ht="12.75" customHeight="1" x14ac:dyDescent="0.2">
      <c r="B43" s="43" t="s">
        <v>36</v>
      </c>
      <c r="C43" s="50"/>
      <c r="E43" s="51"/>
    </row>
    <row r="44" spans="1:6" ht="12.75" customHeight="1" x14ac:dyDescent="0.2">
      <c r="C44" s="50"/>
      <c r="E44" s="51"/>
    </row>
    <row r="45" spans="1:6" ht="12.75" customHeight="1" x14ac:dyDescent="0.2">
      <c r="C45" s="50"/>
      <c r="E45" s="51"/>
    </row>
    <row r="46" spans="1:6" ht="18.75" customHeight="1" x14ac:dyDescent="0.2">
      <c r="B46" s="52"/>
      <c r="E46" s="51"/>
    </row>
    <row r="47" spans="1:6" ht="15.75" x14ac:dyDescent="0.2">
      <c r="B47" s="53" t="s">
        <v>37</v>
      </c>
      <c r="C47" s="50"/>
      <c r="E47" s="51"/>
    </row>
    <row r="48" spans="1:6" ht="15.75" x14ac:dyDescent="0.25">
      <c r="B48" s="54" t="s">
        <v>66</v>
      </c>
      <c r="C48" s="50"/>
      <c r="E48" s="51"/>
    </row>
    <row r="49" spans="1:6" ht="12.75" customHeight="1" x14ac:dyDescent="0.2">
      <c r="C49" s="50"/>
      <c r="E49" s="51"/>
    </row>
    <row r="50" spans="1:6" ht="12.75" customHeight="1" x14ac:dyDescent="0.2">
      <c r="C50" s="50"/>
      <c r="E50" s="51"/>
    </row>
    <row r="51" spans="1:6" ht="14.25" customHeight="1" x14ac:dyDescent="0.25">
      <c r="B51" s="54"/>
      <c r="C51" s="54"/>
      <c r="D51" s="55"/>
      <c r="E51" s="55"/>
      <c r="F51" s="54"/>
    </row>
    <row r="52" spans="1:6" ht="15.75" x14ac:dyDescent="0.2">
      <c r="B52" s="53" t="s">
        <v>38</v>
      </c>
      <c r="D52" s="53"/>
      <c r="E52" s="53"/>
      <c r="F52" s="53"/>
    </row>
    <row r="53" spans="1:6" ht="15.75" x14ac:dyDescent="0.25">
      <c r="B53" s="54" t="s">
        <v>39</v>
      </c>
      <c r="D53" s="55"/>
      <c r="E53" s="55"/>
      <c r="F53" s="54"/>
    </row>
    <row r="54" spans="1:6" ht="15.75" x14ac:dyDescent="0.25">
      <c r="B54" s="54" t="s">
        <v>40</v>
      </c>
      <c r="D54" s="55"/>
      <c r="E54" s="55"/>
      <c r="F54" s="54"/>
    </row>
    <row r="55" spans="1:6" ht="14.25" customHeight="1" x14ac:dyDescent="0.25">
      <c r="B55" s="54"/>
      <c r="C55" s="55"/>
      <c r="D55" s="55"/>
      <c r="E55" s="54"/>
      <c r="F55" s="54"/>
    </row>
    <row r="60" spans="1:6" s="50" customFormat="1" x14ac:dyDescent="0.25">
      <c r="A60" s="49"/>
      <c r="C60" s="51"/>
      <c r="D60" s="51"/>
    </row>
    <row r="61" spans="1:6" s="50" customFormat="1" x14ac:dyDescent="0.25">
      <c r="A61" s="49"/>
      <c r="C61" s="51"/>
      <c r="D61" s="51"/>
    </row>
    <row r="62" spans="1:6" s="50" customFormat="1" x14ac:dyDescent="0.25">
      <c r="A62" s="49"/>
      <c r="C62" s="51"/>
      <c r="D62" s="51"/>
    </row>
    <row r="63" spans="1:6" s="50" customFormat="1" x14ac:dyDescent="0.25">
      <c r="A63" s="49"/>
      <c r="C63" s="51"/>
      <c r="D63" s="51"/>
    </row>
    <row r="64" spans="1:6" s="50" customFormat="1" x14ac:dyDescent="0.25">
      <c r="A64" s="49"/>
      <c r="C64" s="51"/>
      <c r="D64" s="51"/>
    </row>
  </sheetData>
  <mergeCells count="12">
    <mergeCell ref="A27:A29"/>
    <mergeCell ref="A36:B36"/>
    <mergeCell ref="C36:D36"/>
    <mergeCell ref="E36:F36"/>
    <mergeCell ref="C39:F39"/>
    <mergeCell ref="A7:B7"/>
    <mergeCell ref="A9:A11"/>
    <mergeCell ref="B9:B10"/>
    <mergeCell ref="C9:D9"/>
    <mergeCell ref="E9:F9"/>
    <mergeCell ref="C10:D10"/>
    <mergeCell ref="E10:F10"/>
  </mergeCells>
  <conditionalFormatting sqref="C28:F29">
    <cfRule type="cellIs" dxfId="85" priority="325" operator="equal">
      <formula>"NO"</formula>
    </cfRule>
  </conditionalFormatting>
  <conditionalFormatting sqref="C36:D37">
    <cfRule type="cellIs" dxfId="84" priority="324" operator="equal">
      <formula>"NO HABIL"</formula>
    </cfRule>
  </conditionalFormatting>
  <conditionalFormatting sqref="C27 E27">
    <cfRule type="cellIs" dxfId="83" priority="323" operator="equal">
      <formula>"NO"</formula>
    </cfRule>
  </conditionalFormatting>
  <conditionalFormatting sqref="C30:F30">
    <cfRule type="cellIs" dxfId="82" priority="319" operator="equal">
      <formula>"NO"</formula>
    </cfRule>
  </conditionalFormatting>
  <conditionalFormatting sqref="C39">
    <cfRule type="cellIs" dxfId="81" priority="318" operator="equal">
      <formula>"NO"</formula>
    </cfRule>
  </conditionalFormatting>
  <conditionalFormatting sqref="C38:F38">
    <cfRule type="cellIs" dxfId="80" priority="317" operator="equal">
      <formula>"NO"</formula>
    </cfRule>
  </conditionalFormatting>
  <conditionalFormatting sqref="C31:C32">
    <cfRule type="cellIs" dxfId="79" priority="314" operator="equal">
      <formula>"NO"</formula>
    </cfRule>
  </conditionalFormatting>
  <conditionalFormatting sqref="C33">
    <cfRule type="cellIs" dxfId="78" priority="313" operator="equal">
      <formula>"NO"</formula>
    </cfRule>
  </conditionalFormatting>
  <conditionalFormatting sqref="C34">
    <cfRule type="cellIs" dxfId="77" priority="309" operator="equal">
      <formula>"NO"</formula>
    </cfRule>
  </conditionalFormatting>
  <conditionalFormatting sqref="E31:E32">
    <cfRule type="cellIs" dxfId="76" priority="289" operator="equal">
      <formula>"NO"</formula>
    </cfRule>
  </conditionalFormatting>
  <conditionalFormatting sqref="E33">
    <cfRule type="cellIs" dxfId="75" priority="288" operator="equal">
      <formula>"NO"</formula>
    </cfRule>
  </conditionalFormatting>
  <conditionalFormatting sqref="F27">
    <cfRule type="cellIs" dxfId="74" priority="113" operator="equal">
      <formula>"NO"</formula>
    </cfRule>
  </conditionalFormatting>
  <conditionalFormatting sqref="D33">
    <cfRule type="cellIs" dxfId="73" priority="69" operator="equal">
      <formula>"NO"</formula>
    </cfRule>
  </conditionalFormatting>
  <conditionalFormatting sqref="F33">
    <cfRule type="cellIs" dxfId="72" priority="74" operator="equal">
      <formula>"NO"</formula>
    </cfRule>
  </conditionalFormatting>
  <conditionalFormatting sqref="F34">
    <cfRule type="cellIs" dxfId="71" priority="73" operator="equal">
      <formula>"NO"</formula>
    </cfRule>
  </conditionalFormatting>
  <conditionalFormatting sqref="D34">
    <cfRule type="cellIs" dxfId="70" priority="68" operator="equal">
      <formula>"NO"</formula>
    </cfRule>
  </conditionalFormatting>
  <conditionalFormatting sqref="D27">
    <cfRule type="cellIs" dxfId="69" priority="67" operator="equal">
      <formula>"NO"</formula>
    </cfRule>
  </conditionalFormatting>
  <conditionalFormatting sqref="E36:F37">
    <cfRule type="cellIs" dxfId="68" priority="13" operator="equal">
      <formula>"NO HABIL"</formula>
    </cfRule>
  </conditionalFormatting>
  <conditionalFormatting sqref="C13:C25">
    <cfRule type="cellIs" dxfId="67" priority="12" operator="equal">
      <formula>"NO CUMPLE"</formula>
    </cfRule>
  </conditionalFormatting>
  <conditionalFormatting sqref="E13:E25">
    <cfRule type="cellIs" dxfId="66" priority="11" operator="equal">
      <formula>"NO CUMPLE"</formula>
    </cfRule>
  </conditionalFormatting>
  <conditionalFormatting sqref="E31:E33">
    <cfRule type="cellIs" dxfId="65" priority="10" operator="equal">
      <formula>"NO CUMPLE"</formula>
    </cfRule>
  </conditionalFormatting>
  <conditionalFormatting sqref="C31:C34">
    <cfRule type="cellIs" dxfId="64" priority="9" operator="equal">
      <formula>"NO CUMPLE"</formula>
    </cfRule>
  </conditionalFormatting>
  <conditionalFormatting sqref="D32">
    <cfRule type="cellIs" dxfId="63" priority="8" operator="equal">
      <formula>"NO"</formula>
    </cfRule>
  </conditionalFormatting>
  <conditionalFormatting sqref="D31">
    <cfRule type="cellIs" dxfId="62" priority="7" operator="equal">
      <formula>"NO"</formula>
    </cfRule>
  </conditionalFormatting>
  <conditionalFormatting sqref="F31">
    <cfRule type="cellIs" dxfId="61" priority="6" operator="equal">
      <formula>"NO"</formula>
    </cfRule>
  </conditionalFormatting>
  <conditionalFormatting sqref="F32">
    <cfRule type="cellIs" dxfId="60" priority="5" operator="equal">
      <formula>"NO"</formula>
    </cfRule>
  </conditionalFormatting>
  <conditionalFormatting sqref="C34">
    <cfRule type="cellIs" dxfId="59" priority="4" operator="equal">
      <formula>"NO"</formula>
    </cfRule>
  </conditionalFormatting>
  <conditionalFormatting sqref="E34">
    <cfRule type="cellIs" dxfId="58" priority="3" operator="equal">
      <formula>"NO"</formula>
    </cfRule>
  </conditionalFormatting>
  <conditionalFormatting sqref="E34">
    <cfRule type="cellIs" dxfId="57" priority="2" operator="equal">
      <formula>"NO CUMPLE"</formula>
    </cfRule>
  </conditionalFormatting>
  <conditionalFormatting sqref="C27:C29 E27:E29">
    <cfRule type="cellIs" dxfId="56" priority="1" operator="equal">
      <formula>"NO CUMPLE"</formula>
    </cfRule>
  </conditionalFormatting>
  <pageMargins left="0.59055118110236227" right="0.59055118110236227" top="0.59055118110236227" bottom="0.59055118110236227" header="0.31496062992125984" footer="0.31496062992125984"/>
  <pageSetup scale="37" orientation="landscape" horizontalDpi="300" verticalDpi="300" r:id="rId1"/>
  <headerFooter alignWithMargins="0"/>
  <rowBreaks count="1" manualBreakCount="1">
    <brk id="31" max="15"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88"/>
  <sheetViews>
    <sheetView topLeftCell="F1" zoomScale="90" zoomScaleNormal="90" workbookViewId="0">
      <selection activeCell="K31" sqref="K31"/>
    </sheetView>
  </sheetViews>
  <sheetFormatPr baseColWidth="10" defaultRowHeight="15" x14ac:dyDescent="0.25"/>
  <cols>
    <col min="1" max="2" width="20.7109375" style="4" customWidth="1"/>
    <col min="3" max="3" width="2.7109375" style="4" customWidth="1"/>
    <col min="4" max="4" width="20.7109375" style="4" customWidth="1"/>
    <col min="5" max="5" width="2.7109375" style="4" customWidth="1"/>
    <col min="6" max="6" width="8.7109375" style="4" customWidth="1"/>
    <col min="7" max="8" width="20.7109375" style="4" customWidth="1"/>
    <col min="9" max="9" width="3.28515625" customWidth="1"/>
    <col min="10" max="10" width="8.7109375" style="4" customWidth="1"/>
    <col min="11" max="12" width="20.7109375" style="4" customWidth="1"/>
    <col min="13" max="13" width="3.28515625" customWidth="1"/>
  </cols>
  <sheetData>
    <row r="1" spans="1:12" x14ac:dyDescent="0.25">
      <c r="G1" s="5"/>
      <c r="K1" s="5"/>
    </row>
    <row r="2" spans="1:12" x14ac:dyDescent="0.25">
      <c r="A2" s="226" t="s">
        <v>14</v>
      </c>
      <c r="B2" s="226"/>
      <c r="C2" s="6"/>
      <c r="D2" s="7" t="s">
        <v>15</v>
      </c>
      <c r="E2" s="6"/>
      <c r="F2" s="6"/>
      <c r="G2" s="124">
        <v>1</v>
      </c>
      <c r="H2" s="6"/>
      <c r="J2" s="6"/>
      <c r="K2" s="124">
        <v>2</v>
      </c>
      <c r="L2" s="6"/>
    </row>
    <row r="3" spans="1:12" ht="25.5" x14ac:dyDescent="0.25">
      <c r="A3" s="226"/>
      <c r="B3" s="226"/>
      <c r="C3" s="8"/>
      <c r="D3" s="9" t="s">
        <v>120</v>
      </c>
      <c r="E3" s="8"/>
      <c r="F3" s="8"/>
      <c r="G3" s="125" t="str">
        <f>'VERIFICACION TECNICA'!C10</f>
        <v>UNION TEMPORAL DATA CAUCA 2018</v>
      </c>
      <c r="H3" s="8"/>
      <c r="J3" s="8"/>
      <c r="K3" s="125" t="str">
        <f>'VERIFICACION TECNICA'!E10</f>
        <v>ARUS S.A</v>
      </c>
      <c r="L3" s="8"/>
    </row>
    <row r="4" spans="1:12" x14ac:dyDescent="0.25">
      <c r="C4" s="10"/>
      <c r="E4" s="10"/>
      <c r="F4" s="10"/>
      <c r="G4" s="11"/>
      <c r="H4" s="10"/>
      <c r="J4" s="10"/>
      <c r="K4" s="11"/>
      <c r="L4" s="10"/>
    </row>
    <row r="5" spans="1:12" x14ac:dyDescent="0.25">
      <c r="A5" s="12"/>
    </row>
    <row r="6" spans="1:12" x14ac:dyDescent="0.25">
      <c r="A6" s="227" t="s">
        <v>16</v>
      </c>
      <c r="B6" s="228"/>
      <c r="D6" s="60"/>
      <c r="F6" s="58" t="s">
        <v>19</v>
      </c>
      <c r="G6" s="13">
        <f>SUM(G12:G13)</f>
        <v>13432664522</v>
      </c>
      <c r="H6" s="11"/>
      <c r="J6" s="58" t="s">
        <v>19</v>
      </c>
      <c r="K6" s="13">
        <f>SUM(K12:K13)</f>
        <v>3883064402</v>
      </c>
      <c r="L6" s="11"/>
    </row>
    <row r="7" spans="1:12" x14ac:dyDescent="0.25">
      <c r="A7" s="12"/>
      <c r="B7" s="12"/>
      <c r="D7" s="57">
        <v>3104922850</v>
      </c>
      <c r="G7" s="57"/>
      <c r="H7" s="11"/>
      <c r="K7" s="57"/>
      <c r="L7" s="11"/>
    </row>
    <row r="8" spans="1:12" x14ac:dyDescent="0.25">
      <c r="A8" s="227" t="s">
        <v>64</v>
      </c>
      <c r="B8" s="228"/>
      <c r="D8" s="60">
        <f>+ROUND(D6*0.3,0)</f>
        <v>0</v>
      </c>
      <c r="F8" s="58" t="s">
        <v>17</v>
      </c>
      <c r="G8" s="61">
        <f>+SUMIF(F$17:F$52,F8,G$17:G$52)</f>
        <v>1167018494</v>
      </c>
      <c r="H8" s="11"/>
      <c r="J8" s="58" t="s">
        <v>17</v>
      </c>
      <c r="K8" s="61">
        <f>+SUMIF(J$17:J$52,J8,K$17:K$52)</f>
        <v>3883064402</v>
      </c>
      <c r="L8" s="11"/>
    </row>
    <row r="9" spans="1:12" x14ac:dyDescent="0.25">
      <c r="A9" s="12"/>
      <c r="B9" s="12"/>
      <c r="D9" s="57"/>
      <c r="G9" s="57"/>
      <c r="H9" s="11"/>
      <c r="K9" s="57"/>
      <c r="L9" s="11"/>
    </row>
    <row r="10" spans="1:12" x14ac:dyDescent="0.25">
      <c r="A10" s="229" t="s">
        <v>43</v>
      </c>
      <c r="B10" s="229"/>
      <c r="D10" s="230">
        <v>0.4</v>
      </c>
      <c r="F10" s="58">
        <v>1</v>
      </c>
      <c r="G10" s="59">
        <v>0.5</v>
      </c>
      <c r="H10" s="11"/>
      <c r="J10" s="58">
        <v>1</v>
      </c>
      <c r="K10" s="59">
        <v>1</v>
      </c>
      <c r="L10" s="11"/>
    </row>
    <row r="11" spans="1:12" x14ac:dyDescent="0.25">
      <c r="A11" s="229"/>
      <c r="B11" s="229"/>
      <c r="D11" s="230"/>
      <c r="F11" s="58">
        <v>2</v>
      </c>
      <c r="G11" s="59">
        <v>0.5</v>
      </c>
      <c r="H11" s="11"/>
      <c r="J11" s="58"/>
      <c r="K11" s="59"/>
      <c r="L11" s="11"/>
    </row>
    <row r="12" spans="1:12" x14ac:dyDescent="0.25">
      <c r="A12" s="229" t="s">
        <v>41</v>
      </c>
      <c r="B12" s="229"/>
      <c r="D12" s="231">
        <f>40%*D6</f>
        <v>0</v>
      </c>
      <c r="F12" s="134" t="s">
        <v>17</v>
      </c>
      <c r="G12" s="135">
        <f>+SUMIF(F$17:F$52,F12,G$17:G$52)</f>
        <v>1167018494</v>
      </c>
      <c r="H12" s="11"/>
      <c r="J12" s="58" t="s">
        <v>17</v>
      </c>
      <c r="K12" s="61">
        <f>+SUMIF(J$17:J$52,J12,K$17:K$52)</f>
        <v>3883064402</v>
      </c>
      <c r="L12" s="11"/>
    </row>
    <row r="13" spans="1:12" x14ac:dyDescent="0.25">
      <c r="A13" s="229"/>
      <c r="B13" s="229"/>
      <c r="D13" s="231"/>
      <c r="F13" s="134" t="s">
        <v>56</v>
      </c>
      <c r="G13" s="135">
        <f>+SUMIF(F$17:F$51,F13,G$17:G$51)</f>
        <v>12265646028</v>
      </c>
      <c r="H13" s="11"/>
      <c r="J13" s="58"/>
      <c r="K13" s="61">
        <f>+SUMIF(J$17:J$51,J13,K$17:K$51)</f>
        <v>0</v>
      </c>
      <c r="L13" s="11"/>
    </row>
    <row r="15" spans="1:12" x14ac:dyDescent="0.25">
      <c r="A15" s="227" t="s">
        <v>18</v>
      </c>
      <c r="B15" s="228" t="s">
        <v>19</v>
      </c>
      <c r="G15" s="14" t="str">
        <f>+IF(G6&gt;=$D6,"CUMPLE","NO CUMPLE")</f>
        <v>CUMPLE</v>
      </c>
      <c r="K15" s="14" t="str">
        <f>+IF(K6&gt;=$D6,"CUMPLE","NO CUMPLE")</f>
        <v>CUMPLE</v>
      </c>
    </row>
    <row r="16" spans="1:12" x14ac:dyDescent="0.25">
      <c r="A16" s="12"/>
    </row>
    <row r="17" spans="1:12" x14ac:dyDescent="0.25">
      <c r="A17" s="15" t="s">
        <v>20</v>
      </c>
      <c r="B17" s="16"/>
      <c r="F17" s="32"/>
      <c r="G17" s="33" t="s">
        <v>20</v>
      </c>
      <c r="H17" s="34"/>
      <c r="J17" s="32"/>
      <c r="K17" s="33" t="s">
        <v>20</v>
      </c>
      <c r="L17" s="34"/>
    </row>
    <row r="18" spans="1:12" x14ac:dyDescent="0.25">
      <c r="A18" s="17"/>
      <c r="B18" s="18"/>
      <c r="F18" s="30"/>
      <c r="G18" s="29"/>
      <c r="H18" s="24"/>
      <c r="J18" s="30"/>
      <c r="K18" s="29"/>
      <c r="L18" s="24"/>
    </row>
    <row r="19" spans="1:12" x14ac:dyDescent="0.25">
      <c r="A19" s="17" t="s">
        <v>21</v>
      </c>
      <c r="B19" s="18"/>
      <c r="F19" s="19" t="s">
        <v>22</v>
      </c>
      <c r="G19" s="20">
        <v>465643473</v>
      </c>
      <c r="H19" s="21">
        <v>39122200</v>
      </c>
      <c r="J19" s="19" t="s">
        <v>22</v>
      </c>
      <c r="K19" s="20">
        <v>1820000000</v>
      </c>
      <c r="L19" s="21" t="s">
        <v>13</v>
      </c>
    </row>
    <row r="20" spans="1:12" ht="15" customHeight="1" x14ac:dyDescent="0.25">
      <c r="A20" s="17" t="s">
        <v>23</v>
      </c>
      <c r="B20" s="18"/>
      <c r="F20" s="30"/>
      <c r="G20" s="29">
        <v>2018</v>
      </c>
      <c r="H20" s="225" t="s">
        <v>122</v>
      </c>
      <c r="J20" s="30"/>
      <c r="K20" s="29">
        <v>2014</v>
      </c>
      <c r="L20" s="225" t="s">
        <v>127</v>
      </c>
    </row>
    <row r="21" spans="1:12" x14ac:dyDescent="0.25">
      <c r="A21" s="22" t="s">
        <v>24</v>
      </c>
      <c r="B21" s="18"/>
      <c r="F21" s="62">
        <v>1</v>
      </c>
      <c r="G21" s="56">
        <v>1</v>
      </c>
      <c r="H21" s="225"/>
      <c r="J21" s="62">
        <v>1</v>
      </c>
      <c r="K21" s="23">
        <v>1</v>
      </c>
      <c r="L21" s="225"/>
    </row>
    <row r="22" spans="1:12" x14ac:dyDescent="0.25">
      <c r="A22" s="22"/>
      <c r="B22" s="18"/>
      <c r="F22" s="30"/>
      <c r="G22" s="23"/>
      <c r="H22" s="225"/>
      <c r="J22" s="30"/>
      <c r="K22" s="23"/>
      <c r="L22" s="225"/>
    </row>
    <row r="23" spans="1:12" x14ac:dyDescent="0.25">
      <c r="A23" s="22"/>
      <c r="B23" s="18"/>
      <c r="F23" s="30"/>
      <c r="G23" s="23"/>
      <c r="H23" s="225"/>
      <c r="J23" s="30"/>
      <c r="K23" s="23"/>
      <c r="L23" s="225"/>
    </row>
    <row r="24" spans="1:12" x14ac:dyDescent="0.25">
      <c r="A24" s="22"/>
      <c r="B24" s="18"/>
      <c r="F24" s="30"/>
      <c r="G24" s="23"/>
      <c r="H24" s="225"/>
      <c r="J24" s="30"/>
      <c r="K24" s="23"/>
      <c r="L24" s="225"/>
    </row>
    <row r="25" spans="1:12" x14ac:dyDescent="0.25">
      <c r="A25" s="22"/>
      <c r="B25" s="18"/>
      <c r="F25" s="30"/>
      <c r="G25" s="23"/>
      <c r="H25" s="225"/>
      <c r="J25" s="30"/>
      <c r="K25" s="23"/>
      <c r="L25" s="225"/>
    </row>
    <row r="26" spans="1:12" x14ac:dyDescent="0.25">
      <c r="A26" s="17"/>
      <c r="B26" s="18"/>
      <c r="F26" s="30"/>
      <c r="G26" s="23"/>
      <c r="H26" s="225"/>
      <c r="J26" s="30"/>
      <c r="K26" s="23"/>
      <c r="L26" s="225"/>
    </row>
    <row r="27" spans="1:12" x14ac:dyDescent="0.25">
      <c r="A27" s="25" t="s">
        <v>26</v>
      </c>
      <c r="B27" s="26"/>
      <c r="F27" s="27" t="s">
        <v>17</v>
      </c>
      <c r="G27" s="28">
        <f>+ROUND(G19*G21*$B$88/(LOOKUP(G20,$A$56:$A$88,$B$56:$B$88)),0)</f>
        <v>465643473</v>
      </c>
      <c r="H27" s="31">
        <f>+ROUND(G27/$B$88,2)</f>
        <v>596.03</v>
      </c>
      <c r="J27" s="27" t="s">
        <v>17</v>
      </c>
      <c r="K27" s="28">
        <f>+ROUND(K19*K21*$B$88/(LOOKUP(K20,$A$56:$A$88,$B$56:$B$88)),0)</f>
        <v>2308215000</v>
      </c>
      <c r="L27" s="31">
        <f>+ROUND(K27/$B$88,2)</f>
        <v>2954.55</v>
      </c>
    </row>
    <row r="29" spans="1:12" x14ac:dyDescent="0.25">
      <c r="A29" s="15" t="s">
        <v>25</v>
      </c>
      <c r="B29" s="16"/>
      <c r="F29" s="32"/>
      <c r="G29" s="33" t="s">
        <v>25</v>
      </c>
      <c r="H29" s="34"/>
      <c r="J29" s="32"/>
      <c r="K29" s="33" t="s">
        <v>25</v>
      </c>
      <c r="L29" s="34"/>
    </row>
    <row r="30" spans="1:12" x14ac:dyDescent="0.25">
      <c r="A30" s="17"/>
      <c r="B30" s="18"/>
      <c r="F30" s="30"/>
      <c r="G30" s="29"/>
      <c r="H30" s="24"/>
      <c r="J30" s="30"/>
      <c r="K30" s="29"/>
      <c r="L30" s="24"/>
    </row>
    <row r="31" spans="1:12" ht="15" customHeight="1" x14ac:dyDescent="0.25">
      <c r="A31" s="17" t="s">
        <v>21</v>
      </c>
      <c r="B31" s="18"/>
      <c r="F31" s="19" t="s">
        <v>22</v>
      </c>
      <c r="G31" s="20">
        <v>1324599231</v>
      </c>
      <c r="H31" s="21" t="s">
        <v>13</v>
      </c>
      <c r="J31" s="19" t="s">
        <v>22</v>
      </c>
      <c r="K31" s="20">
        <v>1389820593</v>
      </c>
      <c r="L31" s="21"/>
    </row>
    <row r="32" spans="1:12" ht="15" customHeight="1" x14ac:dyDescent="0.25">
      <c r="A32" s="17" t="s">
        <v>23</v>
      </c>
      <c r="B32" s="18"/>
      <c r="F32" s="30"/>
      <c r="G32" s="29">
        <v>2017</v>
      </c>
      <c r="H32" s="225" t="s">
        <v>123</v>
      </c>
      <c r="J32" s="30"/>
      <c r="K32" s="29">
        <v>2016</v>
      </c>
      <c r="L32" s="225" t="s">
        <v>127</v>
      </c>
    </row>
    <row r="33" spans="1:12" x14ac:dyDescent="0.25">
      <c r="A33" s="22" t="s">
        <v>24</v>
      </c>
      <c r="B33" s="18"/>
      <c r="F33" s="62">
        <v>0.5</v>
      </c>
      <c r="G33" s="23">
        <v>0.5</v>
      </c>
      <c r="H33" s="225"/>
      <c r="J33" s="62">
        <v>1</v>
      </c>
      <c r="K33" s="23">
        <v>1</v>
      </c>
      <c r="L33" s="225"/>
    </row>
    <row r="34" spans="1:12" ht="20.100000000000001" customHeight="1" x14ac:dyDescent="0.25">
      <c r="A34" s="22"/>
      <c r="B34" s="18"/>
      <c r="F34" s="30"/>
      <c r="G34" s="23"/>
      <c r="H34" s="225"/>
      <c r="J34" s="30"/>
      <c r="K34" s="23"/>
      <c r="L34" s="225"/>
    </row>
    <row r="35" spans="1:12" ht="20.100000000000001" customHeight="1" x14ac:dyDescent="0.25">
      <c r="A35" s="22"/>
      <c r="B35" s="18"/>
      <c r="F35" s="30"/>
      <c r="G35" s="23"/>
      <c r="H35" s="225"/>
      <c r="J35" s="30"/>
      <c r="K35" s="23"/>
      <c r="L35" s="225"/>
    </row>
    <row r="36" spans="1:12" ht="20.100000000000001" customHeight="1" x14ac:dyDescent="0.25">
      <c r="A36" s="22"/>
      <c r="B36" s="18"/>
      <c r="F36" s="30"/>
      <c r="G36" s="23"/>
      <c r="H36" s="225"/>
      <c r="J36" s="30"/>
      <c r="K36" s="23"/>
      <c r="L36" s="225"/>
    </row>
    <row r="37" spans="1:12" ht="20.100000000000001" customHeight="1" x14ac:dyDescent="0.25">
      <c r="A37" s="22"/>
      <c r="B37" s="18"/>
      <c r="F37" s="30"/>
      <c r="G37" s="23"/>
      <c r="H37" s="225"/>
      <c r="J37" s="30"/>
      <c r="K37" s="23"/>
      <c r="L37" s="225"/>
    </row>
    <row r="38" spans="1:12" ht="20.100000000000001" customHeight="1" x14ac:dyDescent="0.25">
      <c r="A38" s="17"/>
      <c r="B38" s="18"/>
      <c r="F38" s="30"/>
      <c r="G38" s="23"/>
      <c r="H38" s="225"/>
      <c r="J38" s="30"/>
      <c r="K38" s="23"/>
      <c r="L38" s="225"/>
    </row>
    <row r="39" spans="1:12" x14ac:dyDescent="0.25">
      <c r="A39" s="25" t="s">
        <v>26</v>
      </c>
      <c r="B39" s="26"/>
      <c r="F39" s="27" t="s">
        <v>17</v>
      </c>
      <c r="G39" s="28">
        <f>+ROUND(G31*G33*$B$88/(LOOKUP(G32,$A$56:$A$88,$B$56:$B$88)),0)</f>
        <v>701375021</v>
      </c>
      <c r="H39" s="31">
        <f>+ROUND(G39/$B$88,2)</f>
        <v>897.77</v>
      </c>
      <c r="J39" s="27" t="s">
        <v>17</v>
      </c>
      <c r="K39" s="28">
        <f>+ROUND(K31*K33*$B$88/(LOOKUP(K32,$A$56:$A$88,$B$56:$B$88)),0)</f>
        <v>1574849402</v>
      </c>
      <c r="L39" s="31">
        <f>+ROUND(K39/$B$88,2)</f>
        <v>2015.83</v>
      </c>
    </row>
    <row r="41" spans="1:12" x14ac:dyDescent="0.25">
      <c r="A41" s="15" t="s">
        <v>59</v>
      </c>
      <c r="B41" s="16"/>
      <c r="F41" s="32"/>
      <c r="G41" s="33" t="s">
        <v>59</v>
      </c>
      <c r="H41" s="34"/>
      <c r="J41" s="32"/>
      <c r="K41" s="33" t="s">
        <v>59</v>
      </c>
      <c r="L41" s="34"/>
    </row>
    <row r="42" spans="1:12" x14ac:dyDescent="0.25">
      <c r="A42" s="17"/>
      <c r="B42" s="18"/>
      <c r="F42" s="30"/>
      <c r="G42" s="29"/>
      <c r="H42" s="24"/>
      <c r="J42" s="30"/>
      <c r="K42" s="29"/>
      <c r="L42" s="24"/>
    </row>
    <row r="43" spans="1:12" x14ac:dyDescent="0.25">
      <c r="A43" s="17" t="s">
        <v>21</v>
      </c>
      <c r="B43" s="18"/>
      <c r="F43" s="19" t="s">
        <v>22</v>
      </c>
      <c r="G43" s="20">
        <v>12265646028</v>
      </c>
      <c r="H43" s="21" t="s">
        <v>13</v>
      </c>
      <c r="J43" s="19" t="s">
        <v>22</v>
      </c>
      <c r="K43" s="20">
        <v>0</v>
      </c>
      <c r="L43" s="21"/>
    </row>
    <row r="44" spans="1:12" ht="15" customHeight="1" x14ac:dyDescent="0.25">
      <c r="A44" s="17" t="s">
        <v>23</v>
      </c>
      <c r="B44" s="18"/>
      <c r="F44" s="30"/>
      <c r="G44" s="29">
        <v>2018</v>
      </c>
      <c r="H44" s="225" t="s">
        <v>124</v>
      </c>
      <c r="J44" s="30"/>
      <c r="K44" s="29">
        <v>2000</v>
      </c>
      <c r="L44" s="225"/>
    </row>
    <row r="45" spans="1:12" x14ac:dyDescent="0.25">
      <c r="A45" s="22" t="s">
        <v>24</v>
      </c>
      <c r="B45" s="18"/>
      <c r="F45" s="62">
        <v>1</v>
      </c>
      <c r="G45" s="23">
        <v>1</v>
      </c>
      <c r="H45" s="225"/>
      <c r="J45" s="62"/>
      <c r="K45" s="23">
        <v>0</v>
      </c>
      <c r="L45" s="225"/>
    </row>
    <row r="46" spans="1:12" x14ac:dyDescent="0.25">
      <c r="A46" s="22"/>
      <c r="B46" s="18"/>
      <c r="F46" s="30"/>
      <c r="G46" s="23"/>
      <c r="H46" s="225"/>
      <c r="J46" s="30"/>
      <c r="K46" s="23"/>
      <c r="L46" s="225"/>
    </row>
    <row r="47" spans="1:12" x14ac:dyDescent="0.25">
      <c r="A47" s="22"/>
      <c r="B47" s="18"/>
      <c r="F47" s="30"/>
      <c r="G47" s="23"/>
      <c r="H47" s="225"/>
      <c r="J47" s="30"/>
      <c r="K47" s="23"/>
      <c r="L47" s="225"/>
    </row>
    <row r="48" spans="1:12" x14ac:dyDescent="0.25">
      <c r="A48" s="22"/>
      <c r="B48" s="18"/>
      <c r="F48" s="30"/>
      <c r="G48" s="23"/>
      <c r="H48" s="225"/>
      <c r="J48" s="30"/>
      <c r="K48" s="23"/>
      <c r="L48" s="225"/>
    </row>
    <row r="49" spans="1:12" x14ac:dyDescent="0.25">
      <c r="A49" s="22"/>
      <c r="B49" s="18"/>
      <c r="F49" s="30"/>
      <c r="G49" s="23"/>
      <c r="H49" s="225"/>
      <c r="J49" s="30"/>
      <c r="K49" s="23"/>
      <c r="L49" s="225"/>
    </row>
    <row r="50" spans="1:12" x14ac:dyDescent="0.25">
      <c r="A50" s="17"/>
      <c r="B50" s="18"/>
      <c r="F50" s="30"/>
      <c r="G50" s="23"/>
      <c r="H50" s="225"/>
      <c r="J50" s="30"/>
      <c r="K50" s="23"/>
      <c r="L50" s="225"/>
    </row>
    <row r="51" spans="1:12" x14ac:dyDescent="0.25">
      <c r="A51" s="25" t="s">
        <v>26</v>
      </c>
      <c r="B51" s="26"/>
      <c r="F51" s="27" t="s">
        <v>56</v>
      </c>
      <c r="G51" s="28">
        <f>+ROUND(G43*G45*$B$88/(LOOKUP(G44,$A$56:$A$88,$B$56:$B$88)),0)</f>
        <v>12265646028</v>
      </c>
      <c r="H51" s="31">
        <f>+ROUND(G51/$B$88,2)</f>
        <v>15700.19</v>
      </c>
      <c r="J51" s="27" t="s">
        <v>17</v>
      </c>
      <c r="K51" s="28">
        <f>+ROUND(K43*K45*$B$88/(LOOKUP(K44,$A$56:$A$88,$B$56:$B$88)),0)</f>
        <v>0</v>
      </c>
      <c r="L51" s="31">
        <f>+ROUND(K51/$B$88,2)</f>
        <v>0</v>
      </c>
    </row>
    <row r="56" spans="1:12" ht="15.75" x14ac:dyDescent="0.25">
      <c r="A56" s="35">
        <v>1986</v>
      </c>
      <c r="B56" s="36">
        <v>16811</v>
      </c>
    </row>
    <row r="57" spans="1:12" ht="15.75" x14ac:dyDescent="0.25">
      <c r="A57" s="35">
        <v>1987</v>
      </c>
      <c r="B57" s="36">
        <v>20510</v>
      </c>
    </row>
    <row r="58" spans="1:12" ht="15.75" x14ac:dyDescent="0.25">
      <c r="A58" s="35">
        <v>1988</v>
      </c>
      <c r="B58" s="36">
        <v>25637</v>
      </c>
    </row>
    <row r="59" spans="1:12" ht="15.75" x14ac:dyDescent="0.25">
      <c r="A59" s="35">
        <v>1989</v>
      </c>
      <c r="B59" s="36">
        <v>32560</v>
      </c>
    </row>
    <row r="60" spans="1:12" ht="15.75" x14ac:dyDescent="0.25">
      <c r="A60" s="35">
        <v>1990</v>
      </c>
      <c r="B60" s="36">
        <v>41025</v>
      </c>
    </row>
    <row r="61" spans="1:12" ht="15.75" x14ac:dyDescent="0.25">
      <c r="A61" s="35">
        <v>1991</v>
      </c>
      <c r="B61" s="36">
        <v>51716</v>
      </c>
    </row>
    <row r="62" spans="1:12" ht="15.75" x14ac:dyDescent="0.25">
      <c r="A62" s="35">
        <v>1992</v>
      </c>
      <c r="B62" s="36">
        <v>65190</v>
      </c>
    </row>
    <row r="63" spans="1:12" ht="15.75" x14ac:dyDescent="0.25">
      <c r="A63" s="35">
        <v>1993</v>
      </c>
      <c r="B63" s="36">
        <v>81510</v>
      </c>
    </row>
    <row r="64" spans="1:12" ht="15.75" x14ac:dyDescent="0.25">
      <c r="A64" s="35">
        <v>1994</v>
      </c>
      <c r="B64" s="36">
        <v>98700</v>
      </c>
    </row>
    <row r="65" spans="1:2" ht="15.75" x14ac:dyDescent="0.25">
      <c r="A65" s="35">
        <v>1995</v>
      </c>
      <c r="B65" s="36">
        <v>118934</v>
      </c>
    </row>
    <row r="66" spans="1:2" ht="15.75" x14ac:dyDescent="0.25">
      <c r="A66" s="35">
        <v>1996</v>
      </c>
      <c r="B66" s="36">
        <v>142125</v>
      </c>
    </row>
    <row r="67" spans="1:2" ht="15.75" x14ac:dyDescent="0.25">
      <c r="A67" s="35">
        <v>1997</v>
      </c>
      <c r="B67" s="37">
        <v>172005</v>
      </c>
    </row>
    <row r="68" spans="1:2" ht="15.75" x14ac:dyDescent="0.25">
      <c r="A68" s="35">
        <v>1998</v>
      </c>
      <c r="B68" s="37">
        <v>203826</v>
      </c>
    </row>
    <row r="69" spans="1:2" ht="15.75" x14ac:dyDescent="0.25">
      <c r="A69" s="35">
        <v>1999</v>
      </c>
      <c r="B69" s="36">
        <v>236460</v>
      </c>
    </row>
    <row r="70" spans="1:2" ht="15.75" x14ac:dyDescent="0.25">
      <c r="A70" s="35">
        <v>2000</v>
      </c>
      <c r="B70" s="38">
        <v>260100</v>
      </c>
    </row>
    <row r="71" spans="1:2" ht="15.75" x14ac:dyDescent="0.25">
      <c r="A71" s="35">
        <v>2001</v>
      </c>
      <c r="B71" s="38">
        <v>286000</v>
      </c>
    </row>
    <row r="72" spans="1:2" ht="15.75" x14ac:dyDescent="0.25">
      <c r="A72" s="35">
        <v>2002</v>
      </c>
      <c r="B72" s="38">
        <v>309000</v>
      </c>
    </row>
    <row r="73" spans="1:2" ht="15.75" x14ac:dyDescent="0.25">
      <c r="A73" s="35">
        <v>2003</v>
      </c>
      <c r="B73" s="38">
        <v>332000</v>
      </c>
    </row>
    <row r="74" spans="1:2" ht="15.75" x14ac:dyDescent="0.25">
      <c r="A74" s="35">
        <v>2004</v>
      </c>
      <c r="B74" s="38">
        <v>358000</v>
      </c>
    </row>
    <row r="75" spans="1:2" ht="15.75" x14ac:dyDescent="0.25">
      <c r="A75" s="35">
        <v>2005</v>
      </c>
      <c r="B75" s="38">
        <v>381500</v>
      </c>
    </row>
    <row r="76" spans="1:2" ht="15.75" x14ac:dyDescent="0.25">
      <c r="A76" s="35">
        <v>2006</v>
      </c>
      <c r="B76" s="38">
        <v>408000</v>
      </c>
    </row>
    <row r="77" spans="1:2" ht="15.75" x14ac:dyDescent="0.25">
      <c r="A77" s="35">
        <v>2007</v>
      </c>
      <c r="B77" s="38">
        <v>433700</v>
      </c>
    </row>
    <row r="78" spans="1:2" ht="15.75" x14ac:dyDescent="0.25">
      <c r="A78" s="35">
        <v>2008</v>
      </c>
      <c r="B78" s="38">
        <v>461500</v>
      </c>
    </row>
    <row r="79" spans="1:2" ht="15.75" x14ac:dyDescent="0.25">
      <c r="A79" s="35">
        <v>2009</v>
      </c>
      <c r="B79" s="38">
        <v>496900</v>
      </c>
    </row>
    <row r="80" spans="1:2" ht="15.75" x14ac:dyDescent="0.25">
      <c r="A80" s="35">
        <v>2010</v>
      </c>
      <c r="B80" s="38">
        <v>515000</v>
      </c>
    </row>
    <row r="81" spans="1:2" ht="15.75" x14ac:dyDescent="0.25">
      <c r="A81" s="35">
        <v>2011</v>
      </c>
      <c r="B81" s="38">
        <v>535600</v>
      </c>
    </row>
    <row r="82" spans="1:2" ht="15.75" x14ac:dyDescent="0.25">
      <c r="A82" s="35">
        <v>2012</v>
      </c>
      <c r="B82" s="38">
        <v>566700</v>
      </c>
    </row>
    <row r="83" spans="1:2" ht="15.75" x14ac:dyDescent="0.25">
      <c r="A83" s="35">
        <v>2013</v>
      </c>
      <c r="B83" s="38">
        <v>589500</v>
      </c>
    </row>
    <row r="84" spans="1:2" ht="15.75" x14ac:dyDescent="0.25">
      <c r="A84" s="35">
        <v>2014</v>
      </c>
      <c r="B84" s="38">
        <v>616000</v>
      </c>
    </row>
    <row r="85" spans="1:2" ht="15.75" x14ac:dyDescent="0.25">
      <c r="A85" s="35">
        <v>2015</v>
      </c>
      <c r="B85" s="38">
        <v>644350</v>
      </c>
    </row>
    <row r="86" spans="1:2" ht="15.75" x14ac:dyDescent="0.25">
      <c r="A86" s="35">
        <v>2016</v>
      </c>
      <c r="B86" s="38">
        <v>689454</v>
      </c>
    </row>
    <row r="87" spans="1:2" ht="15.75" x14ac:dyDescent="0.25">
      <c r="A87" s="35">
        <v>2017</v>
      </c>
      <c r="B87" s="39">
        <v>737717</v>
      </c>
    </row>
    <row r="88" spans="1:2" ht="15.75" x14ac:dyDescent="0.25">
      <c r="A88" s="35">
        <v>2018</v>
      </c>
      <c r="B88" s="39">
        <v>781242</v>
      </c>
    </row>
  </sheetData>
  <mergeCells count="14">
    <mergeCell ref="H44:H50"/>
    <mergeCell ref="L44:L50"/>
    <mergeCell ref="H32:H38"/>
    <mergeCell ref="L32:L38"/>
    <mergeCell ref="A2:B3"/>
    <mergeCell ref="A6:B6"/>
    <mergeCell ref="A15:B15"/>
    <mergeCell ref="L20:L26"/>
    <mergeCell ref="H20:H26"/>
    <mergeCell ref="A10:B11"/>
    <mergeCell ref="D10:D11"/>
    <mergeCell ref="A12:B13"/>
    <mergeCell ref="D12:D13"/>
    <mergeCell ref="A8:B8"/>
  </mergeCells>
  <conditionalFormatting sqref="H6:H7 H12:H13">
    <cfRule type="cellIs" dxfId="55" priority="301" operator="equal">
      <formula>"NO CUMPLE"</formula>
    </cfRule>
  </conditionalFormatting>
  <conditionalFormatting sqref="L6:L7">
    <cfRule type="cellIs" dxfId="54" priority="296" operator="equal">
      <formula>"NO CUMPLE"</formula>
    </cfRule>
  </conditionalFormatting>
  <conditionalFormatting sqref="H10:H11">
    <cfRule type="cellIs" dxfId="53" priority="284" operator="equal">
      <formula>"NO CUMPLE"</formula>
    </cfRule>
  </conditionalFormatting>
  <conditionalFormatting sqref="L12:L13">
    <cfRule type="cellIs" dxfId="52" priority="283" operator="equal">
      <formula>"NO CUMPLE"</formula>
    </cfRule>
  </conditionalFormatting>
  <conditionalFormatting sqref="L10:L11">
    <cfRule type="cellIs" dxfId="51" priority="282" operator="equal">
      <formula>"NO CUMPLE"</formula>
    </cfRule>
  </conditionalFormatting>
  <conditionalFormatting sqref="G15">
    <cfRule type="cellIs" dxfId="50" priority="272" operator="equal">
      <formula>"NO CUMPLE"</formula>
    </cfRule>
    <cfRule type="cellIs" dxfId="49" priority="273" operator="equal">
      <formula>"CUMPLE"</formula>
    </cfRule>
  </conditionalFormatting>
  <conditionalFormatting sqref="K15">
    <cfRule type="cellIs" dxfId="48" priority="261" operator="equal">
      <formula>"NO CUMPLE"</formula>
    </cfRule>
    <cfRule type="cellIs" dxfId="47" priority="262" operator="equal">
      <formula>"CUMPLE"</formula>
    </cfRule>
  </conditionalFormatting>
  <conditionalFormatting sqref="H8:H9">
    <cfRule type="cellIs" dxfId="46" priority="28" operator="equal">
      <formula>"NO CUMPLE"</formula>
    </cfRule>
  </conditionalFormatting>
  <conditionalFormatting sqref="L8:L9">
    <cfRule type="cellIs" dxfId="45" priority="27" operator="equal">
      <formula>"NO CUMPLE"</formula>
    </cfRule>
  </conditionalFormatting>
  <pageMargins left="0.7" right="0.7" top="0.75" bottom="0.75" header="0.3" footer="0.3"/>
  <pageSetup orientation="portrait" horizontalDpi="0" verticalDpi="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Y135"/>
  <sheetViews>
    <sheetView zoomScale="80" zoomScaleNormal="80" workbookViewId="0">
      <pane xSplit="4" ySplit="7" topLeftCell="E9" activePane="bottomRight" state="frozen"/>
      <selection pane="topRight" activeCell="E1" sqref="E1"/>
      <selection pane="bottomLeft" activeCell="A8" sqref="A8"/>
      <selection pane="bottomRight" activeCell="W118" sqref="W118"/>
    </sheetView>
  </sheetViews>
  <sheetFormatPr baseColWidth="10" defaultColWidth="15" defaultRowHeight="12.75" x14ac:dyDescent="0.25"/>
  <cols>
    <col min="1" max="1" width="7.5703125" style="1" customWidth="1"/>
    <col min="2" max="2" width="60.85546875" style="1" customWidth="1"/>
    <col min="3" max="3" width="8.7109375" style="1" customWidth="1"/>
    <col min="4" max="4" width="10.7109375" style="1" customWidth="1"/>
    <col min="5" max="5" width="12.7109375" style="1" customWidth="1"/>
    <col min="6" max="6" width="15.7109375" style="1" customWidth="1"/>
    <col min="7" max="7" width="15.140625" style="1" bestFit="1" customWidth="1"/>
    <col min="8" max="8" width="18.85546875" style="1" bestFit="1" customWidth="1"/>
    <col min="9" max="9" width="16.85546875" style="1" customWidth="1"/>
    <col min="10" max="10" width="15.140625" style="1" bestFit="1" customWidth="1"/>
    <col min="11" max="11" width="18.85546875" style="1" bestFit="1" customWidth="1"/>
    <col min="12" max="12" width="16.85546875" style="1" customWidth="1"/>
    <col min="13" max="13" width="15.140625" style="1" bestFit="1" customWidth="1"/>
    <col min="14" max="14" width="18.85546875" style="1" bestFit="1" customWidth="1"/>
    <col min="15" max="15" width="16.85546875" style="1" customWidth="1"/>
    <col min="16" max="16" width="15.140625" style="1" bestFit="1" customWidth="1"/>
    <col min="17" max="17" width="18.85546875" style="1" bestFit="1" customWidth="1"/>
    <col min="18" max="18" width="16.85546875" style="1" customWidth="1"/>
    <col min="19" max="19" width="15.140625" style="1" bestFit="1" customWidth="1"/>
    <col min="20" max="20" width="18.85546875" style="1" bestFit="1" customWidth="1"/>
    <col min="21" max="21" width="16.85546875" style="1" customWidth="1"/>
    <col min="22" max="22" width="15.140625" style="1" bestFit="1" customWidth="1"/>
    <col min="23" max="23" width="18.85546875" style="1" bestFit="1" customWidth="1"/>
    <col min="24" max="24" width="16.85546875" style="1" customWidth="1"/>
    <col min="25" max="16384" width="15" style="1"/>
  </cols>
  <sheetData>
    <row r="1" spans="1:24" x14ac:dyDescent="0.25">
      <c r="A1" s="235" t="s">
        <v>12</v>
      </c>
      <c r="B1" s="235"/>
      <c r="C1" s="235"/>
      <c r="D1" s="235"/>
      <c r="E1" s="235"/>
      <c r="F1" s="235"/>
    </row>
    <row r="2" spans="1:24" x14ac:dyDescent="0.25">
      <c r="A2" s="235" t="s">
        <v>45</v>
      </c>
      <c r="B2" s="235"/>
      <c r="C2" s="235"/>
      <c r="D2" s="235"/>
      <c r="E2" s="235"/>
      <c r="F2" s="235"/>
    </row>
    <row r="3" spans="1:24" ht="18" customHeight="1" x14ac:dyDescent="0.25">
      <c r="A3" s="236" t="s">
        <v>61</v>
      </c>
      <c r="B3" s="236"/>
      <c r="C3" s="236"/>
      <c r="D3" s="236"/>
      <c r="E3" s="236"/>
      <c r="F3" s="236"/>
      <c r="G3" s="237"/>
      <c r="H3" s="238"/>
      <c r="I3" s="239"/>
      <c r="J3" s="237"/>
      <c r="K3" s="238"/>
      <c r="L3" s="239"/>
      <c r="M3" s="237"/>
      <c r="N3" s="238"/>
      <c r="O3" s="239"/>
      <c r="P3" s="237"/>
      <c r="Q3" s="238"/>
      <c r="R3" s="239"/>
      <c r="S3" s="237"/>
      <c r="T3" s="238"/>
      <c r="U3" s="239"/>
      <c r="V3" s="237"/>
      <c r="W3" s="238"/>
      <c r="X3" s="239"/>
    </row>
    <row r="4" spans="1:24" ht="59.25" customHeight="1" x14ac:dyDescent="0.25">
      <c r="A4" s="236"/>
      <c r="B4" s="236"/>
      <c r="C4" s="236"/>
      <c r="D4" s="236"/>
      <c r="E4" s="236"/>
      <c r="F4" s="236"/>
      <c r="G4" s="240"/>
      <c r="H4" s="241"/>
      <c r="I4" s="242"/>
      <c r="J4" s="240"/>
      <c r="K4" s="241"/>
      <c r="L4" s="242"/>
      <c r="M4" s="240"/>
      <c r="N4" s="241"/>
      <c r="O4" s="242"/>
      <c r="P4" s="240"/>
      <c r="Q4" s="241"/>
      <c r="R4" s="242"/>
      <c r="S4" s="240"/>
      <c r="T4" s="241"/>
      <c r="U4" s="242"/>
      <c r="V4" s="240"/>
      <c r="W4" s="241"/>
      <c r="X4" s="242"/>
    </row>
    <row r="5" spans="1:24" x14ac:dyDescent="0.25">
      <c r="A5" s="236"/>
      <c r="B5" s="236"/>
      <c r="C5" s="236"/>
      <c r="D5" s="236"/>
      <c r="E5" s="236"/>
      <c r="F5" s="236"/>
      <c r="G5" s="235">
        <v>1</v>
      </c>
      <c r="H5" s="235"/>
      <c r="I5" s="235"/>
      <c r="J5" s="235">
        <v>2</v>
      </c>
      <c r="K5" s="235"/>
      <c r="L5" s="235"/>
      <c r="M5" s="235">
        <v>3</v>
      </c>
      <c r="N5" s="235"/>
      <c r="O5" s="235"/>
      <c r="P5" s="235">
        <v>4</v>
      </c>
      <c r="Q5" s="235"/>
      <c r="R5" s="235"/>
      <c r="S5" s="235">
        <v>5</v>
      </c>
      <c r="T5" s="235"/>
      <c r="U5" s="235"/>
      <c r="V5" s="235">
        <v>7</v>
      </c>
      <c r="W5" s="235"/>
      <c r="X5" s="235"/>
    </row>
    <row r="6" spans="1:24" ht="15" customHeight="1" x14ac:dyDescent="0.25">
      <c r="A6" s="232" t="s">
        <v>46</v>
      </c>
      <c r="B6" s="232"/>
      <c r="C6" s="232"/>
      <c r="D6" s="232"/>
      <c r="E6" s="232"/>
      <c r="F6" s="232"/>
      <c r="G6" s="233" t="s">
        <v>7</v>
      </c>
      <c r="H6" s="233" t="s">
        <v>8</v>
      </c>
      <c r="I6" s="73" t="s">
        <v>47</v>
      </c>
      <c r="J6" s="233" t="s">
        <v>7</v>
      </c>
      <c r="K6" s="233" t="s">
        <v>8</v>
      </c>
      <c r="L6" s="108" t="s">
        <v>47</v>
      </c>
      <c r="M6" s="233" t="s">
        <v>7</v>
      </c>
      <c r="N6" s="233" t="s">
        <v>8</v>
      </c>
      <c r="O6" s="108" t="s">
        <v>47</v>
      </c>
      <c r="P6" s="233" t="s">
        <v>7</v>
      </c>
      <c r="Q6" s="233" t="s">
        <v>8</v>
      </c>
      <c r="R6" s="108" t="s">
        <v>47</v>
      </c>
      <c r="S6" s="233" t="s">
        <v>7</v>
      </c>
      <c r="T6" s="233" t="s">
        <v>8</v>
      </c>
      <c r="U6" s="120" t="s">
        <v>47</v>
      </c>
      <c r="V6" s="233" t="s">
        <v>7</v>
      </c>
      <c r="W6" s="233" t="s">
        <v>8</v>
      </c>
      <c r="X6" s="120" t="s">
        <v>47</v>
      </c>
    </row>
    <row r="7" spans="1:24" x14ac:dyDescent="0.25">
      <c r="A7" s="77" t="s">
        <v>0</v>
      </c>
      <c r="B7" s="77" t="s">
        <v>9</v>
      </c>
      <c r="C7" s="77" t="s">
        <v>2</v>
      </c>
      <c r="D7" s="77" t="s">
        <v>1</v>
      </c>
      <c r="E7" s="77" t="s">
        <v>7</v>
      </c>
      <c r="F7" s="77" t="s">
        <v>8</v>
      </c>
      <c r="G7" s="234"/>
      <c r="H7" s="234"/>
      <c r="I7" s="74" t="s">
        <v>48</v>
      </c>
      <c r="J7" s="234"/>
      <c r="K7" s="234"/>
      <c r="L7" s="109" t="s">
        <v>48</v>
      </c>
      <c r="M7" s="234"/>
      <c r="N7" s="234"/>
      <c r="O7" s="109" t="s">
        <v>48</v>
      </c>
      <c r="P7" s="234"/>
      <c r="Q7" s="234"/>
      <c r="R7" s="109" t="s">
        <v>48</v>
      </c>
      <c r="S7" s="234"/>
      <c r="T7" s="234"/>
      <c r="U7" s="121" t="s">
        <v>48</v>
      </c>
      <c r="V7" s="234"/>
      <c r="W7" s="234"/>
      <c r="X7" s="121" t="s">
        <v>48</v>
      </c>
    </row>
    <row r="8" spans="1:24" s="78" customFormat="1" x14ac:dyDescent="0.25">
      <c r="A8" s="77"/>
      <c r="B8" s="75"/>
      <c r="C8" s="77"/>
      <c r="D8" s="77"/>
      <c r="E8" s="77"/>
      <c r="F8" s="77"/>
      <c r="G8" s="77"/>
      <c r="H8" s="77"/>
      <c r="I8" s="77"/>
      <c r="J8" s="107"/>
      <c r="K8" s="107"/>
      <c r="L8" s="107"/>
      <c r="M8" s="107"/>
      <c r="N8" s="107"/>
      <c r="O8" s="107"/>
      <c r="P8" s="107"/>
      <c r="Q8" s="107"/>
      <c r="R8" s="107"/>
      <c r="S8" s="119"/>
      <c r="T8" s="119"/>
      <c r="U8" s="119"/>
      <c r="V8" s="119"/>
      <c r="W8" s="119"/>
      <c r="X8" s="119"/>
    </row>
    <row r="9" spans="1:24" ht="15" x14ac:dyDescent="0.25">
      <c r="A9" s="66"/>
      <c r="B9" s="67"/>
      <c r="C9" s="66"/>
      <c r="D9" s="68"/>
      <c r="E9" s="116"/>
      <c r="F9" s="116">
        <f>ROUND($D9*E9,0)</f>
        <v>0</v>
      </c>
      <c r="G9" s="116"/>
      <c r="H9" s="116">
        <f>ROUND($D9*G9,0)</f>
        <v>0</v>
      </c>
      <c r="I9" s="63" t="str">
        <f t="shared" ref="I9" si="0">+IF(G9&lt;=$E9,"OK","NO OK")</f>
        <v>OK</v>
      </c>
      <c r="J9" s="116"/>
      <c r="K9" s="116">
        <f t="shared" ref="K9:K10" si="1">ROUND($D9*J9,0)</f>
        <v>0</v>
      </c>
      <c r="L9" s="63" t="str">
        <f t="shared" ref="L9:L10" si="2">+IF(J9&lt;=$E9,"OK","NO OK")</f>
        <v>OK</v>
      </c>
      <c r="M9" s="116"/>
      <c r="N9" s="116">
        <f t="shared" ref="N9:N10" si="3">ROUND($D9*M9,0)</f>
        <v>0</v>
      </c>
      <c r="O9" s="63" t="str">
        <f t="shared" ref="O9:O10" si="4">+IF(M9&lt;=$E9,"OK","NO OK")</f>
        <v>OK</v>
      </c>
      <c r="P9" s="116"/>
      <c r="Q9" s="116">
        <f t="shared" ref="Q9:Q10" si="5">ROUND($D9*P9,0)</f>
        <v>0</v>
      </c>
      <c r="R9" s="63" t="str">
        <f t="shared" ref="R9:R10" si="6">+IF(P9&lt;=$E9,"OK","NO OK")</f>
        <v>OK</v>
      </c>
      <c r="S9" s="116"/>
      <c r="T9" s="116">
        <f t="shared" ref="T9:T10" si="7">ROUND($D9*S9,0)</f>
        <v>0</v>
      </c>
      <c r="U9" s="63" t="str">
        <f t="shared" ref="U9:U10" si="8">+IF(S9&lt;=$E9,"OK","NO OK")</f>
        <v>OK</v>
      </c>
      <c r="V9" s="116"/>
      <c r="W9" s="116">
        <f t="shared" ref="W9:W10" si="9">ROUND($D9*V9,0)</f>
        <v>0</v>
      </c>
      <c r="X9" s="63" t="str">
        <f t="shared" ref="X9:X10" si="10">+IF(V9&lt;=$E9,"OK","NO OK")</f>
        <v>OK</v>
      </c>
    </row>
    <row r="10" spans="1:24" ht="15" x14ac:dyDescent="0.25">
      <c r="A10" s="66"/>
      <c r="B10" s="67"/>
      <c r="C10" s="66"/>
      <c r="D10" s="68"/>
      <c r="E10" s="116"/>
      <c r="F10" s="116">
        <f t="shared" ref="F10:F73" si="11">ROUND($D10*E10,0)</f>
        <v>0</v>
      </c>
      <c r="G10" s="116"/>
      <c r="H10" s="116">
        <f t="shared" ref="H10:H11" si="12">ROUND($D10*G10,0)</f>
        <v>0</v>
      </c>
      <c r="I10" s="63" t="str">
        <f t="shared" ref="I10:I11" si="13">+IF(G10&lt;=$E10,"OK","NO OK")</f>
        <v>OK</v>
      </c>
      <c r="J10" s="116"/>
      <c r="K10" s="116">
        <f t="shared" si="1"/>
        <v>0</v>
      </c>
      <c r="L10" s="63" t="str">
        <f t="shared" si="2"/>
        <v>OK</v>
      </c>
      <c r="M10" s="116"/>
      <c r="N10" s="116">
        <f t="shared" si="3"/>
        <v>0</v>
      </c>
      <c r="O10" s="63" t="str">
        <f t="shared" si="4"/>
        <v>OK</v>
      </c>
      <c r="P10" s="116"/>
      <c r="Q10" s="116">
        <f t="shared" si="5"/>
        <v>0</v>
      </c>
      <c r="R10" s="63" t="str">
        <f t="shared" si="6"/>
        <v>OK</v>
      </c>
      <c r="S10" s="116"/>
      <c r="T10" s="116">
        <f t="shared" si="7"/>
        <v>0</v>
      </c>
      <c r="U10" s="63" t="str">
        <f t="shared" si="8"/>
        <v>OK</v>
      </c>
      <c r="V10" s="116"/>
      <c r="W10" s="116">
        <f t="shared" si="9"/>
        <v>0</v>
      </c>
      <c r="X10" s="63" t="str">
        <f t="shared" si="10"/>
        <v>OK</v>
      </c>
    </row>
    <row r="11" spans="1:24" ht="15" x14ac:dyDescent="0.25">
      <c r="A11" s="66"/>
      <c r="B11" s="67"/>
      <c r="C11" s="66"/>
      <c r="D11" s="68"/>
      <c r="E11" s="116"/>
      <c r="F11" s="116">
        <f t="shared" si="11"/>
        <v>0</v>
      </c>
      <c r="G11" s="116"/>
      <c r="H11" s="116">
        <f t="shared" si="12"/>
        <v>0</v>
      </c>
      <c r="I11" s="63" t="str">
        <f t="shared" si="13"/>
        <v>OK</v>
      </c>
      <c r="J11" s="116"/>
      <c r="K11" s="116">
        <f t="shared" ref="K11:K74" si="14">ROUND($D11*J11,0)</f>
        <v>0</v>
      </c>
      <c r="L11" s="63" t="str">
        <f t="shared" ref="L11:L74" si="15">+IF(J11&lt;=$E11,"OK","NO OK")</f>
        <v>OK</v>
      </c>
      <c r="M11" s="116"/>
      <c r="N11" s="116">
        <f t="shared" ref="N11:N74" si="16">ROUND($D11*M11,0)</f>
        <v>0</v>
      </c>
      <c r="O11" s="63" t="str">
        <f t="shared" ref="O11:O74" si="17">+IF(M11&lt;=$E11,"OK","NO OK")</f>
        <v>OK</v>
      </c>
      <c r="P11" s="116"/>
      <c r="Q11" s="116">
        <f t="shared" ref="Q11:Q74" si="18">ROUND($D11*P11,0)</f>
        <v>0</v>
      </c>
      <c r="R11" s="63" t="str">
        <f t="shared" ref="R11:R74" si="19">+IF(P11&lt;=$E11,"OK","NO OK")</f>
        <v>OK</v>
      </c>
      <c r="S11" s="116"/>
      <c r="T11" s="116">
        <f t="shared" ref="T11:T74" si="20">ROUND($D11*S11,0)</f>
        <v>0</v>
      </c>
      <c r="U11" s="63" t="str">
        <f t="shared" ref="U11:U74" si="21">+IF(S11&lt;=$E11,"OK","NO OK")</f>
        <v>OK</v>
      </c>
      <c r="V11" s="116"/>
      <c r="W11" s="116">
        <f t="shared" ref="W11:W74" si="22">ROUND($D11*V11,0)</f>
        <v>0</v>
      </c>
      <c r="X11" s="63" t="str">
        <f t="shared" ref="X11:X74" si="23">+IF(V11&lt;=$E11,"OK","NO OK")</f>
        <v>OK</v>
      </c>
    </row>
    <row r="12" spans="1:24" ht="15" x14ac:dyDescent="0.25">
      <c r="A12" s="66"/>
      <c r="B12" s="67"/>
      <c r="C12" s="66"/>
      <c r="D12" s="68"/>
      <c r="E12" s="116"/>
      <c r="F12" s="116">
        <f t="shared" si="11"/>
        <v>0</v>
      </c>
      <c r="G12" s="116"/>
      <c r="H12" s="116">
        <f t="shared" ref="H12:H75" si="24">ROUND($D12*G12,0)</f>
        <v>0</v>
      </c>
      <c r="I12" s="63" t="str">
        <f t="shared" ref="I12:I75" si="25">+IF(G12&lt;=$E12,"OK","NO OK")</f>
        <v>OK</v>
      </c>
      <c r="J12" s="116"/>
      <c r="K12" s="116">
        <f t="shared" si="14"/>
        <v>0</v>
      </c>
      <c r="L12" s="63" t="str">
        <f t="shared" si="15"/>
        <v>OK</v>
      </c>
      <c r="M12" s="116"/>
      <c r="N12" s="116">
        <f t="shared" si="16"/>
        <v>0</v>
      </c>
      <c r="O12" s="63" t="str">
        <f t="shared" si="17"/>
        <v>OK</v>
      </c>
      <c r="P12" s="116"/>
      <c r="Q12" s="116">
        <f t="shared" si="18"/>
        <v>0</v>
      </c>
      <c r="R12" s="63" t="str">
        <f t="shared" si="19"/>
        <v>OK</v>
      </c>
      <c r="S12" s="116"/>
      <c r="T12" s="116">
        <f t="shared" si="20"/>
        <v>0</v>
      </c>
      <c r="U12" s="63" t="str">
        <f t="shared" si="21"/>
        <v>OK</v>
      </c>
      <c r="V12" s="116"/>
      <c r="W12" s="116">
        <f t="shared" si="22"/>
        <v>0</v>
      </c>
      <c r="X12" s="63" t="str">
        <f t="shared" si="23"/>
        <v>OK</v>
      </c>
    </row>
    <row r="13" spans="1:24" ht="15" x14ac:dyDescent="0.25">
      <c r="A13" s="66"/>
      <c r="B13" s="67"/>
      <c r="C13" s="66"/>
      <c r="D13" s="68"/>
      <c r="E13" s="116"/>
      <c r="F13" s="116">
        <f t="shared" si="11"/>
        <v>0</v>
      </c>
      <c r="G13" s="116"/>
      <c r="H13" s="116">
        <f t="shared" si="24"/>
        <v>0</v>
      </c>
      <c r="I13" s="63" t="str">
        <f t="shared" si="25"/>
        <v>OK</v>
      </c>
      <c r="J13" s="116"/>
      <c r="K13" s="116">
        <f t="shared" si="14"/>
        <v>0</v>
      </c>
      <c r="L13" s="63" t="str">
        <f t="shared" si="15"/>
        <v>OK</v>
      </c>
      <c r="M13" s="116"/>
      <c r="N13" s="116">
        <f t="shared" si="16"/>
        <v>0</v>
      </c>
      <c r="O13" s="63" t="str">
        <f t="shared" si="17"/>
        <v>OK</v>
      </c>
      <c r="P13" s="116"/>
      <c r="Q13" s="116">
        <f t="shared" si="18"/>
        <v>0</v>
      </c>
      <c r="R13" s="63" t="str">
        <f t="shared" si="19"/>
        <v>OK</v>
      </c>
      <c r="S13" s="116"/>
      <c r="T13" s="116">
        <f t="shared" si="20"/>
        <v>0</v>
      </c>
      <c r="U13" s="63" t="str">
        <f t="shared" si="21"/>
        <v>OK</v>
      </c>
      <c r="V13" s="116"/>
      <c r="W13" s="116">
        <f t="shared" si="22"/>
        <v>0</v>
      </c>
      <c r="X13" s="63" t="str">
        <f t="shared" si="23"/>
        <v>OK</v>
      </c>
    </row>
    <row r="14" spans="1:24" ht="15" x14ac:dyDescent="0.25">
      <c r="A14" s="66"/>
      <c r="B14" s="67"/>
      <c r="C14" s="66"/>
      <c r="D14" s="68"/>
      <c r="E14" s="116"/>
      <c r="F14" s="116">
        <f t="shared" si="11"/>
        <v>0</v>
      </c>
      <c r="G14" s="116"/>
      <c r="H14" s="116">
        <f t="shared" si="24"/>
        <v>0</v>
      </c>
      <c r="I14" s="63" t="str">
        <f t="shared" si="25"/>
        <v>OK</v>
      </c>
      <c r="J14" s="116"/>
      <c r="K14" s="116">
        <f t="shared" si="14"/>
        <v>0</v>
      </c>
      <c r="L14" s="63" t="str">
        <f t="shared" si="15"/>
        <v>OK</v>
      </c>
      <c r="M14" s="116"/>
      <c r="N14" s="116">
        <f t="shared" si="16"/>
        <v>0</v>
      </c>
      <c r="O14" s="63" t="str">
        <f t="shared" si="17"/>
        <v>OK</v>
      </c>
      <c r="P14" s="116"/>
      <c r="Q14" s="116">
        <f t="shared" si="18"/>
        <v>0</v>
      </c>
      <c r="R14" s="63" t="str">
        <f t="shared" si="19"/>
        <v>OK</v>
      </c>
      <c r="S14" s="116"/>
      <c r="T14" s="116">
        <f t="shared" si="20"/>
        <v>0</v>
      </c>
      <c r="U14" s="63" t="str">
        <f t="shared" si="21"/>
        <v>OK</v>
      </c>
      <c r="V14" s="116"/>
      <c r="W14" s="116">
        <f t="shared" si="22"/>
        <v>0</v>
      </c>
      <c r="X14" s="63" t="str">
        <f t="shared" si="23"/>
        <v>OK</v>
      </c>
    </row>
    <row r="15" spans="1:24" ht="15" x14ac:dyDescent="0.25">
      <c r="A15" s="66"/>
      <c r="B15" s="67"/>
      <c r="C15" s="66"/>
      <c r="D15" s="68"/>
      <c r="E15" s="116"/>
      <c r="F15" s="116">
        <f t="shared" si="11"/>
        <v>0</v>
      </c>
      <c r="G15" s="116"/>
      <c r="H15" s="116">
        <f t="shared" si="24"/>
        <v>0</v>
      </c>
      <c r="I15" s="63" t="str">
        <f t="shared" si="25"/>
        <v>OK</v>
      </c>
      <c r="J15" s="116"/>
      <c r="K15" s="116">
        <f t="shared" si="14"/>
        <v>0</v>
      </c>
      <c r="L15" s="63" t="str">
        <f t="shared" si="15"/>
        <v>OK</v>
      </c>
      <c r="M15" s="116"/>
      <c r="N15" s="116">
        <f t="shared" si="16"/>
        <v>0</v>
      </c>
      <c r="O15" s="63" t="str">
        <f t="shared" si="17"/>
        <v>OK</v>
      </c>
      <c r="P15" s="116"/>
      <c r="Q15" s="116">
        <f t="shared" si="18"/>
        <v>0</v>
      </c>
      <c r="R15" s="63" t="str">
        <f t="shared" si="19"/>
        <v>OK</v>
      </c>
      <c r="S15" s="116"/>
      <c r="T15" s="116">
        <f t="shared" si="20"/>
        <v>0</v>
      </c>
      <c r="U15" s="63" t="str">
        <f t="shared" si="21"/>
        <v>OK</v>
      </c>
      <c r="V15" s="116"/>
      <c r="W15" s="116">
        <f t="shared" si="22"/>
        <v>0</v>
      </c>
      <c r="X15" s="63" t="str">
        <f t="shared" si="23"/>
        <v>OK</v>
      </c>
    </row>
    <row r="16" spans="1:24" ht="15" x14ac:dyDescent="0.25">
      <c r="A16" s="66"/>
      <c r="B16" s="67"/>
      <c r="C16" s="66"/>
      <c r="D16" s="68"/>
      <c r="E16" s="116"/>
      <c r="F16" s="116">
        <f t="shared" si="11"/>
        <v>0</v>
      </c>
      <c r="G16" s="116"/>
      <c r="H16" s="116">
        <f t="shared" si="24"/>
        <v>0</v>
      </c>
      <c r="I16" s="63" t="str">
        <f t="shared" si="25"/>
        <v>OK</v>
      </c>
      <c r="J16" s="116"/>
      <c r="K16" s="116">
        <f t="shared" si="14"/>
        <v>0</v>
      </c>
      <c r="L16" s="63" t="str">
        <f t="shared" si="15"/>
        <v>OK</v>
      </c>
      <c r="M16" s="116"/>
      <c r="N16" s="116">
        <f t="shared" si="16"/>
        <v>0</v>
      </c>
      <c r="O16" s="63" t="str">
        <f t="shared" si="17"/>
        <v>OK</v>
      </c>
      <c r="P16" s="116"/>
      <c r="Q16" s="116">
        <f t="shared" si="18"/>
        <v>0</v>
      </c>
      <c r="R16" s="63" t="str">
        <f t="shared" si="19"/>
        <v>OK</v>
      </c>
      <c r="S16" s="116"/>
      <c r="T16" s="116">
        <f t="shared" si="20"/>
        <v>0</v>
      </c>
      <c r="U16" s="63" t="str">
        <f t="shared" si="21"/>
        <v>OK</v>
      </c>
      <c r="V16" s="116"/>
      <c r="W16" s="116">
        <f t="shared" si="22"/>
        <v>0</v>
      </c>
      <c r="X16" s="63" t="str">
        <f t="shared" si="23"/>
        <v>OK</v>
      </c>
    </row>
    <row r="17" spans="1:24" ht="15" x14ac:dyDescent="0.25">
      <c r="A17" s="66"/>
      <c r="B17" s="67"/>
      <c r="C17" s="66"/>
      <c r="D17" s="68"/>
      <c r="E17" s="116"/>
      <c r="F17" s="116">
        <f t="shared" si="11"/>
        <v>0</v>
      </c>
      <c r="G17" s="116"/>
      <c r="H17" s="116">
        <f t="shared" si="24"/>
        <v>0</v>
      </c>
      <c r="I17" s="63" t="str">
        <f t="shared" si="25"/>
        <v>OK</v>
      </c>
      <c r="J17" s="116"/>
      <c r="K17" s="116">
        <f t="shared" si="14"/>
        <v>0</v>
      </c>
      <c r="L17" s="63" t="str">
        <f t="shared" si="15"/>
        <v>OK</v>
      </c>
      <c r="M17" s="116"/>
      <c r="N17" s="116">
        <f t="shared" si="16"/>
        <v>0</v>
      </c>
      <c r="O17" s="63" t="str">
        <f t="shared" si="17"/>
        <v>OK</v>
      </c>
      <c r="P17" s="116"/>
      <c r="Q17" s="116">
        <f t="shared" si="18"/>
        <v>0</v>
      </c>
      <c r="R17" s="63" t="str">
        <f t="shared" si="19"/>
        <v>OK</v>
      </c>
      <c r="S17" s="116"/>
      <c r="T17" s="116">
        <f t="shared" si="20"/>
        <v>0</v>
      </c>
      <c r="U17" s="63" t="str">
        <f t="shared" si="21"/>
        <v>OK</v>
      </c>
      <c r="V17" s="116"/>
      <c r="W17" s="116">
        <f t="shared" si="22"/>
        <v>0</v>
      </c>
      <c r="X17" s="63" t="str">
        <f t="shared" si="23"/>
        <v>OK</v>
      </c>
    </row>
    <row r="18" spans="1:24" ht="15" x14ac:dyDescent="0.25">
      <c r="A18" s="66"/>
      <c r="B18" s="67"/>
      <c r="C18" s="66"/>
      <c r="D18" s="68"/>
      <c r="E18" s="116"/>
      <c r="F18" s="116">
        <f t="shared" si="11"/>
        <v>0</v>
      </c>
      <c r="G18" s="116"/>
      <c r="H18" s="116">
        <f t="shared" si="24"/>
        <v>0</v>
      </c>
      <c r="I18" s="63" t="str">
        <f t="shared" si="25"/>
        <v>OK</v>
      </c>
      <c r="J18" s="116"/>
      <c r="K18" s="116">
        <f t="shared" si="14"/>
        <v>0</v>
      </c>
      <c r="L18" s="63" t="str">
        <f t="shared" si="15"/>
        <v>OK</v>
      </c>
      <c r="M18" s="116"/>
      <c r="N18" s="116">
        <f t="shared" si="16"/>
        <v>0</v>
      </c>
      <c r="O18" s="63" t="str">
        <f t="shared" si="17"/>
        <v>OK</v>
      </c>
      <c r="P18" s="116"/>
      <c r="Q18" s="116">
        <f t="shared" si="18"/>
        <v>0</v>
      </c>
      <c r="R18" s="63" t="str">
        <f t="shared" si="19"/>
        <v>OK</v>
      </c>
      <c r="S18" s="116"/>
      <c r="T18" s="116">
        <f t="shared" si="20"/>
        <v>0</v>
      </c>
      <c r="U18" s="63" t="str">
        <f t="shared" si="21"/>
        <v>OK</v>
      </c>
      <c r="V18" s="116"/>
      <c r="W18" s="116">
        <f t="shared" si="22"/>
        <v>0</v>
      </c>
      <c r="X18" s="63" t="str">
        <f t="shared" si="23"/>
        <v>OK</v>
      </c>
    </row>
    <row r="19" spans="1:24" ht="15" x14ac:dyDescent="0.25">
      <c r="A19" s="66"/>
      <c r="B19" s="67"/>
      <c r="C19" s="66"/>
      <c r="D19" s="68"/>
      <c r="E19" s="116"/>
      <c r="F19" s="116">
        <f t="shared" si="11"/>
        <v>0</v>
      </c>
      <c r="G19" s="116"/>
      <c r="H19" s="116">
        <f t="shared" si="24"/>
        <v>0</v>
      </c>
      <c r="I19" s="63" t="str">
        <f t="shared" si="25"/>
        <v>OK</v>
      </c>
      <c r="J19" s="116"/>
      <c r="K19" s="116">
        <f t="shared" si="14"/>
        <v>0</v>
      </c>
      <c r="L19" s="63" t="str">
        <f t="shared" si="15"/>
        <v>OK</v>
      </c>
      <c r="M19" s="116"/>
      <c r="N19" s="116">
        <f t="shared" si="16"/>
        <v>0</v>
      </c>
      <c r="O19" s="63" t="str">
        <f t="shared" si="17"/>
        <v>OK</v>
      </c>
      <c r="P19" s="116"/>
      <c r="Q19" s="116">
        <f t="shared" si="18"/>
        <v>0</v>
      </c>
      <c r="R19" s="63" t="str">
        <f t="shared" si="19"/>
        <v>OK</v>
      </c>
      <c r="S19" s="116"/>
      <c r="T19" s="116">
        <f t="shared" si="20"/>
        <v>0</v>
      </c>
      <c r="U19" s="63" t="str">
        <f t="shared" si="21"/>
        <v>OK</v>
      </c>
      <c r="V19" s="116"/>
      <c r="W19" s="116">
        <f t="shared" si="22"/>
        <v>0</v>
      </c>
      <c r="X19" s="63" t="str">
        <f t="shared" si="23"/>
        <v>OK</v>
      </c>
    </row>
    <row r="20" spans="1:24" ht="15" x14ac:dyDescent="0.25">
      <c r="A20" s="66"/>
      <c r="B20" s="67"/>
      <c r="C20" s="66"/>
      <c r="D20" s="68"/>
      <c r="E20" s="116"/>
      <c r="F20" s="116">
        <f t="shared" si="11"/>
        <v>0</v>
      </c>
      <c r="G20" s="116"/>
      <c r="H20" s="116">
        <f t="shared" si="24"/>
        <v>0</v>
      </c>
      <c r="I20" s="63" t="str">
        <f t="shared" si="25"/>
        <v>OK</v>
      </c>
      <c r="J20" s="116"/>
      <c r="K20" s="116">
        <f t="shared" si="14"/>
        <v>0</v>
      </c>
      <c r="L20" s="63" t="str">
        <f t="shared" si="15"/>
        <v>OK</v>
      </c>
      <c r="M20" s="116"/>
      <c r="N20" s="116">
        <f t="shared" si="16"/>
        <v>0</v>
      </c>
      <c r="O20" s="63" t="str">
        <f t="shared" si="17"/>
        <v>OK</v>
      </c>
      <c r="P20" s="116"/>
      <c r="Q20" s="116">
        <f t="shared" si="18"/>
        <v>0</v>
      </c>
      <c r="R20" s="63" t="str">
        <f t="shared" si="19"/>
        <v>OK</v>
      </c>
      <c r="S20" s="116"/>
      <c r="T20" s="116">
        <f t="shared" si="20"/>
        <v>0</v>
      </c>
      <c r="U20" s="63" t="str">
        <f t="shared" si="21"/>
        <v>OK</v>
      </c>
      <c r="V20" s="116"/>
      <c r="W20" s="116">
        <f t="shared" si="22"/>
        <v>0</v>
      </c>
      <c r="X20" s="63" t="str">
        <f t="shared" si="23"/>
        <v>OK</v>
      </c>
    </row>
    <row r="21" spans="1:24" ht="15" x14ac:dyDescent="0.25">
      <c r="A21" s="66"/>
      <c r="B21" s="67"/>
      <c r="C21" s="66"/>
      <c r="D21" s="68"/>
      <c r="E21" s="116"/>
      <c r="F21" s="116">
        <f t="shared" si="11"/>
        <v>0</v>
      </c>
      <c r="G21" s="116"/>
      <c r="H21" s="116">
        <f t="shared" si="24"/>
        <v>0</v>
      </c>
      <c r="I21" s="63" t="str">
        <f t="shared" si="25"/>
        <v>OK</v>
      </c>
      <c r="J21" s="116"/>
      <c r="K21" s="116">
        <f t="shared" si="14"/>
        <v>0</v>
      </c>
      <c r="L21" s="63" t="str">
        <f t="shared" si="15"/>
        <v>OK</v>
      </c>
      <c r="M21" s="116"/>
      <c r="N21" s="116">
        <f t="shared" si="16"/>
        <v>0</v>
      </c>
      <c r="O21" s="63" t="str">
        <f t="shared" si="17"/>
        <v>OK</v>
      </c>
      <c r="P21" s="116"/>
      <c r="Q21" s="116">
        <f t="shared" si="18"/>
        <v>0</v>
      </c>
      <c r="R21" s="63" t="str">
        <f t="shared" si="19"/>
        <v>OK</v>
      </c>
      <c r="S21" s="116"/>
      <c r="T21" s="116">
        <f t="shared" si="20"/>
        <v>0</v>
      </c>
      <c r="U21" s="63" t="str">
        <f t="shared" si="21"/>
        <v>OK</v>
      </c>
      <c r="V21" s="116"/>
      <c r="W21" s="116">
        <f t="shared" si="22"/>
        <v>0</v>
      </c>
      <c r="X21" s="63" t="str">
        <f t="shared" si="23"/>
        <v>OK</v>
      </c>
    </row>
    <row r="22" spans="1:24" ht="15" x14ac:dyDescent="0.25">
      <c r="A22" s="66"/>
      <c r="B22" s="67"/>
      <c r="C22" s="66"/>
      <c r="D22" s="68"/>
      <c r="E22" s="116"/>
      <c r="F22" s="116">
        <f t="shared" si="11"/>
        <v>0</v>
      </c>
      <c r="G22" s="116"/>
      <c r="H22" s="116">
        <f t="shared" si="24"/>
        <v>0</v>
      </c>
      <c r="I22" s="63" t="str">
        <f t="shared" si="25"/>
        <v>OK</v>
      </c>
      <c r="J22" s="116"/>
      <c r="K22" s="116">
        <f t="shared" si="14"/>
        <v>0</v>
      </c>
      <c r="L22" s="63" t="str">
        <f t="shared" si="15"/>
        <v>OK</v>
      </c>
      <c r="M22" s="116"/>
      <c r="N22" s="116">
        <f t="shared" si="16"/>
        <v>0</v>
      </c>
      <c r="O22" s="63" t="str">
        <f t="shared" si="17"/>
        <v>OK</v>
      </c>
      <c r="P22" s="116"/>
      <c r="Q22" s="116">
        <f t="shared" si="18"/>
        <v>0</v>
      </c>
      <c r="R22" s="63" t="str">
        <f t="shared" si="19"/>
        <v>OK</v>
      </c>
      <c r="S22" s="116"/>
      <c r="T22" s="116">
        <f t="shared" si="20"/>
        <v>0</v>
      </c>
      <c r="U22" s="63" t="str">
        <f t="shared" si="21"/>
        <v>OK</v>
      </c>
      <c r="V22" s="116"/>
      <c r="W22" s="116">
        <f t="shared" si="22"/>
        <v>0</v>
      </c>
      <c r="X22" s="63" t="str">
        <f t="shared" si="23"/>
        <v>OK</v>
      </c>
    </row>
    <row r="23" spans="1:24" ht="15" x14ac:dyDescent="0.25">
      <c r="A23" s="66"/>
      <c r="B23" s="67"/>
      <c r="C23" s="66"/>
      <c r="D23" s="68"/>
      <c r="E23" s="116"/>
      <c r="F23" s="116">
        <f t="shared" si="11"/>
        <v>0</v>
      </c>
      <c r="G23" s="116"/>
      <c r="H23" s="116">
        <f t="shared" si="24"/>
        <v>0</v>
      </c>
      <c r="I23" s="63" t="str">
        <f t="shared" si="25"/>
        <v>OK</v>
      </c>
      <c r="J23" s="116"/>
      <c r="K23" s="116">
        <f t="shared" si="14"/>
        <v>0</v>
      </c>
      <c r="L23" s="63" t="str">
        <f t="shared" si="15"/>
        <v>OK</v>
      </c>
      <c r="M23" s="116"/>
      <c r="N23" s="116">
        <f t="shared" si="16"/>
        <v>0</v>
      </c>
      <c r="O23" s="63" t="str">
        <f t="shared" si="17"/>
        <v>OK</v>
      </c>
      <c r="P23" s="116"/>
      <c r="Q23" s="116">
        <f t="shared" si="18"/>
        <v>0</v>
      </c>
      <c r="R23" s="63" t="str">
        <f t="shared" si="19"/>
        <v>OK</v>
      </c>
      <c r="S23" s="116"/>
      <c r="T23" s="116">
        <f t="shared" si="20"/>
        <v>0</v>
      </c>
      <c r="U23" s="63" t="str">
        <f t="shared" si="21"/>
        <v>OK</v>
      </c>
      <c r="V23" s="116"/>
      <c r="W23" s="116">
        <f t="shared" si="22"/>
        <v>0</v>
      </c>
      <c r="X23" s="63" t="str">
        <f t="shared" si="23"/>
        <v>OK</v>
      </c>
    </row>
    <row r="24" spans="1:24" ht="15" x14ac:dyDescent="0.25">
      <c r="A24" s="66"/>
      <c r="B24" s="67"/>
      <c r="C24" s="66"/>
      <c r="D24" s="68"/>
      <c r="E24" s="116"/>
      <c r="F24" s="116">
        <f t="shared" si="11"/>
        <v>0</v>
      </c>
      <c r="G24" s="116"/>
      <c r="H24" s="116">
        <f t="shared" si="24"/>
        <v>0</v>
      </c>
      <c r="I24" s="63" t="str">
        <f t="shared" si="25"/>
        <v>OK</v>
      </c>
      <c r="J24" s="116"/>
      <c r="K24" s="116">
        <f t="shared" si="14"/>
        <v>0</v>
      </c>
      <c r="L24" s="63" t="str">
        <f t="shared" si="15"/>
        <v>OK</v>
      </c>
      <c r="M24" s="116"/>
      <c r="N24" s="116">
        <f t="shared" si="16"/>
        <v>0</v>
      </c>
      <c r="O24" s="63" t="str">
        <f t="shared" si="17"/>
        <v>OK</v>
      </c>
      <c r="P24" s="116"/>
      <c r="Q24" s="116">
        <f t="shared" si="18"/>
        <v>0</v>
      </c>
      <c r="R24" s="63" t="str">
        <f t="shared" si="19"/>
        <v>OK</v>
      </c>
      <c r="S24" s="116"/>
      <c r="T24" s="116">
        <f t="shared" si="20"/>
        <v>0</v>
      </c>
      <c r="U24" s="63" t="str">
        <f t="shared" si="21"/>
        <v>OK</v>
      </c>
      <c r="V24" s="116"/>
      <c r="W24" s="116">
        <f t="shared" si="22"/>
        <v>0</v>
      </c>
      <c r="X24" s="63" t="str">
        <f t="shared" si="23"/>
        <v>OK</v>
      </c>
    </row>
    <row r="25" spans="1:24" ht="15" x14ac:dyDescent="0.25">
      <c r="A25" s="66"/>
      <c r="B25" s="67"/>
      <c r="C25" s="66"/>
      <c r="D25" s="68"/>
      <c r="E25" s="116"/>
      <c r="F25" s="116">
        <f t="shared" si="11"/>
        <v>0</v>
      </c>
      <c r="G25" s="116"/>
      <c r="H25" s="116">
        <f t="shared" si="24"/>
        <v>0</v>
      </c>
      <c r="I25" s="63" t="str">
        <f t="shared" si="25"/>
        <v>OK</v>
      </c>
      <c r="J25" s="116"/>
      <c r="K25" s="116">
        <f t="shared" si="14"/>
        <v>0</v>
      </c>
      <c r="L25" s="63" t="str">
        <f t="shared" si="15"/>
        <v>OK</v>
      </c>
      <c r="M25" s="116"/>
      <c r="N25" s="116">
        <f t="shared" si="16"/>
        <v>0</v>
      </c>
      <c r="O25" s="63" t="str">
        <f t="shared" si="17"/>
        <v>OK</v>
      </c>
      <c r="P25" s="116"/>
      <c r="Q25" s="116">
        <f t="shared" si="18"/>
        <v>0</v>
      </c>
      <c r="R25" s="63" t="str">
        <f t="shared" si="19"/>
        <v>OK</v>
      </c>
      <c r="S25" s="116"/>
      <c r="T25" s="116">
        <f t="shared" si="20"/>
        <v>0</v>
      </c>
      <c r="U25" s="63" t="str">
        <f t="shared" si="21"/>
        <v>OK</v>
      </c>
      <c r="V25" s="116"/>
      <c r="W25" s="116">
        <f t="shared" si="22"/>
        <v>0</v>
      </c>
      <c r="X25" s="63" t="str">
        <f t="shared" si="23"/>
        <v>OK</v>
      </c>
    </row>
    <row r="26" spans="1:24" ht="15" x14ac:dyDescent="0.25">
      <c r="A26" s="66"/>
      <c r="B26" s="67"/>
      <c r="C26" s="66"/>
      <c r="D26" s="68"/>
      <c r="E26" s="116"/>
      <c r="F26" s="116">
        <f t="shared" si="11"/>
        <v>0</v>
      </c>
      <c r="G26" s="116"/>
      <c r="H26" s="116">
        <f t="shared" si="24"/>
        <v>0</v>
      </c>
      <c r="I26" s="63" t="str">
        <f t="shared" si="25"/>
        <v>OK</v>
      </c>
      <c r="J26" s="116"/>
      <c r="K26" s="116">
        <f t="shared" si="14"/>
        <v>0</v>
      </c>
      <c r="L26" s="63" t="str">
        <f t="shared" si="15"/>
        <v>OK</v>
      </c>
      <c r="M26" s="116"/>
      <c r="N26" s="116">
        <f t="shared" si="16"/>
        <v>0</v>
      </c>
      <c r="O26" s="63" t="str">
        <f t="shared" si="17"/>
        <v>OK</v>
      </c>
      <c r="P26" s="116"/>
      <c r="Q26" s="116">
        <f t="shared" si="18"/>
        <v>0</v>
      </c>
      <c r="R26" s="63" t="str">
        <f t="shared" si="19"/>
        <v>OK</v>
      </c>
      <c r="S26" s="116"/>
      <c r="T26" s="116">
        <f t="shared" si="20"/>
        <v>0</v>
      </c>
      <c r="U26" s="63" t="str">
        <f t="shared" si="21"/>
        <v>OK</v>
      </c>
      <c r="V26" s="116"/>
      <c r="W26" s="116">
        <f t="shared" si="22"/>
        <v>0</v>
      </c>
      <c r="X26" s="63" t="str">
        <f t="shared" si="23"/>
        <v>OK</v>
      </c>
    </row>
    <row r="27" spans="1:24" ht="15" x14ac:dyDescent="0.25">
      <c r="A27" s="66"/>
      <c r="B27" s="67"/>
      <c r="C27" s="66"/>
      <c r="D27" s="68"/>
      <c r="E27" s="116"/>
      <c r="F27" s="116">
        <f t="shared" si="11"/>
        <v>0</v>
      </c>
      <c r="G27" s="116"/>
      <c r="H27" s="116">
        <f t="shared" si="24"/>
        <v>0</v>
      </c>
      <c r="I27" s="63" t="str">
        <f t="shared" si="25"/>
        <v>OK</v>
      </c>
      <c r="J27" s="116"/>
      <c r="K27" s="116">
        <f t="shared" si="14"/>
        <v>0</v>
      </c>
      <c r="L27" s="63" t="str">
        <f t="shared" si="15"/>
        <v>OK</v>
      </c>
      <c r="M27" s="116"/>
      <c r="N27" s="116">
        <f t="shared" si="16"/>
        <v>0</v>
      </c>
      <c r="O27" s="63" t="str">
        <f t="shared" si="17"/>
        <v>OK</v>
      </c>
      <c r="P27" s="116"/>
      <c r="Q27" s="116">
        <f t="shared" si="18"/>
        <v>0</v>
      </c>
      <c r="R27" s="63" t="str">
        <f t="shared" si="19"/>
        <v>OK</v>
      </c>
      <c r="S27" s="116"/>
      <c r="T27" s="116">
        <f t="shared" si="20"/>
        <v>0</v>
      </c>
      <c r="U27" s="63" t="str">
        <f t="shared" si="21"/>
        <v>OK</v>
      </c>
      <c r="V27" s="116"/>
      <c r="W27" s="116">
        <f t="shared" si="22"/>
        <v>0</v>
      </c>
      <c r="X27" s="63" t="str">
        <f t="shared" si="23"/>
        <v>OK</v>
      </c>
    </row>
    <row r="28" spans="1:24" ht="15" x14ac:dyDescent="0.25">
      <c r="A28" s="66"/>
      <c r="B28" s="67"/>
      <c r="C28" s="66"/>
      <c r="D28" s="68"/>
      <c r="E28" s="116"/>
      <c r="F28" s="116">
        <f t="shared" si="11"/>
        <v>0</v>
      </c>
      <c r="G28" s="116"/>
      <c r="H28" s="116">
        <f t="shared" si="24"/>
        <v>0</v>
      </c>
      <c r="I28" s="63" t="str">
        <f t="shared" si="25"/>
        <v>OK</v>
      </c>
      <c r="J28" s="116"/>
      <c r="K28" s="116">
        <f t="shared" si="14"/>
        <v>0</v>
      </c>
      <c r="L28" s="63" t="str">
        <f t="shared" si="15"/>
        <v>OK</v>
      </c>
      <c r="M28" s="116"/>
      <c r="N28" s="116">
        <f t="shared" si="16"/>
        <v>0</v>
      </c>
      <c r="O28" s="63" t="str">
        <f t="shared" si="17"/>
        <v>OK</v>
      </c>
      <c r="P28" s="116"/>
      <c r="Q28" s="116">
        <f t="shared" si="18"/>
        <v>0</v>
      </c>
      <c r="R28" s="63" t="str">
        <f t="shared" si="19"/>
        <v>OK</v>
      </c>
      <c r="S28" s="116"/>
      <c r="T28" s="116">
        <f t="shared" si="20"/>
        <v>0</v>
      </c>
      <c r="U28" s="63" t="str">
        <f t="shared" si="21"/>
        <v>OK</v>
      </c>
      <c r="V28" s="116"/>
      <c r="W28" s="116">
        <f t="shared" si="22"/>
        <v>0</v>
      </c>
      <c r="X28" s="63" t="str">
        <f t="shared" si="23"/>
        <v>OK</v>
      </c>
    </row>
    <row r="29" spans="1:24" ht="15" x14ac:dyDescent="0.25">
      <c r="A29" s="66"/>
      <c r="B29" s="67"/>
      <c r="C29" s="66"/>
      <c r="D29" s="68"/>
      <c r="E29" s="116"/>
      <c r="F29" s="116">
        <f t="shared" si="11"/>
        <v>0</v>
      </c>
      <c r="G29" s="116"/>
      <c r="H29" s="116">
        <f t="shared" si="24"/>
        <v>0</v>
      </c>
      <c r="I29" s="63" t="str">
        <f t="shared" si="25"/>
        <v>OK</v>
      </c>
      <c r="J29" s="116"/>
      <c r="K29" s="116">
        <f t="shared" si="14"/>
        <v>0</v>
      </c>
      <c r="L29" s="63" t="str">
        <f t="shared" si="15"/>
        <v>OK</v>
      </c>
      <c r="M29" s="116"/>
      <c r="N29" s="116">
        <f t="shared" si="16"/>
        <v>0</v>
      </c>
      <c r="O29" s="63" t="str">
        <f t="shared" si="17"/>
        <v>OK</v>
      </c>
      <c r="P29" s="116"/>
      <c r="Q29" s="116">
        <f t="shared" si="18"/>
        <v>0</v>
      </c>
      <c r="R29" s="63" t="str">
        <f t="shared" si="19"/>
        <v>OK</v>
      </c>
      <c r="S29" s="116"/>
      <c r="T29" s="116">
        <f t="shared" si="20"/>
        <v>0</v>
      </c>
      <c r="U29" s="63" t="str">
        <f t="shared" si="21"/>
        <v>OK</v>
      </c>
      <c r="V29" s="116"/>
      <c r="W29" s="116">
        <f t="shared" si="22"/>
        <v>0</v>
      </c>
      <c r="X29" s="63" t="str">
        <f t="shared" si="23"/>
        <v>OK</v>
      </c>
    </row>
    <row r="30" spans="1:24" ht="15" x14ac:dyDescent="0.25">
      <c r="A30" s="66"/>
      <c r="B30" s="67"/>
      <c r="C30" s="66"/>
      <c r="D30" s="68"/>
      <c r="E30" s="116"/>
      <c r="F30" s="116">
        <f t="shared" si="11"/>
        <v>0</v>
      </c>
      <c r="G30" s="116"/>
      <c r="H30" s="116">
        <f t="shared" si="24"/>
        <v>0</v>
      </c>
      <c r="I30" s="63" t="str">
        <f t="shared" si="25"/>
        <v>OK</v>
      </c>
      <c r="J30" s="116"/>
      <c r="K30" s="116">
        <f t="shared" si="14"/>
        <v>0</v>
      </c>
      <c r="L30" s="63" t="str">
        <f t="shared" si="15"/>
        <v>OK</v>
      </c>
      <c r="M30" s="116"/>
      <c r="N30" s="116">
        <f t="shared" si="16"/>
        <v>0</v>
      </c>
      <c r="O30" s="63" t="str">
        <f t="shared" si="17"/>
        <v>OK</v>
      </c>
      <c r="P30" s="116"/>
      <c r="Q30" s="116">
        <f t="shared" si="18"/>
        <v>0</v>
      </c>
      <c r="R30" s="63" t="str">
        <f t="shared" si="19"/>
        <v>OK</v>
      </c>
      <c r="S30" s="116"/>
      <c r="T30" s="116">
        <f t="shared" si="20"/>
        <v>0</v>
      </c>
      <c r="U30" s="63" t="str">
        <f t="shared" si="21"/>
        <v>OK</v>
      </c>
      <c r="V30" s="116"/>
      <c r="W30" s="116">
        <f t="shared" si="22"/>
        <v>0</v>
      </c>
      <c r="X30" s="63" t="str">
        <f t="shared" si="23"/>
        <v>OK</v>
      </c>
    </row>
    <row r="31" spans="1:24" ht="15" x14ac:dyDescent="0.25">
      <c r="A31" s="66"/>
      <c r="B31" s="67"/>
      <c r="C31" s="66"/>
      <c r="D31" s="68"/>
      <c r="E31" s="116"/>
      <c r="F31" s="116">
        <f t="shared" si="11"/>
        <v>0</v>
      </c>
      <c r="G31" s="116"/>
      <c r="H31" s="116">
        <f t="shared" si="24"/>
        <v>0</v>
      </c>
      <c r="I31" s="63" t="str">
        <f t="shared" si="25"/>
        <v>OK</v>
      </c>
      <c r="J31" s="116"/>
      <c r="K31" s="116">
        <f t="shared" si="14"/>
        <v>0</v>
      </c>
      <c r="L31" s="63" t="str">
        <f t="shared" si="15"/>
        <v>OK</v>
      </c>
      <c r="M31" s="116"/>
      <c r="N31" s="116">
        <f t="shared" si="16"/>
        <v>0</v>
      </c>
      <c r="O31" s="63" t="str">
        <f t="shared" si="17"/>
        <v>OK</v>
      </c>
      <c r="P31" s="116"/>
      <c r="Q31" s="116">
        <f t="shared" si="18"/>
        <v>0</v>
      </c>
      <c r="R31" s="63" t="str">
        <f t="shared" si="19"/>
        <v>OK</v>
      </c>
      <c r="S31" s="116"/>
      <c r="T31" s="116">
        <f t="shared" si="20"/>
        <v>0</v>
      </c>
      <c r="U31" s="63" t="str">
        <f t="shared" si="21"/>
        <v>OK</v>
      </c>
      <c r="V31" s="116"/>
      <c r="W31" s="116">
        <f t="shared" si="22"/>
        <v>0</v>
      </c>
      <c r="X31" s="63" t="str">
        <f t="shared" si="23"/>
        <v>OK</v>
      </c>
    </row>
    <row r="32" spans="1:24" ht="15" x14ac:dyDescent="0.25">
      <c r="A32" s="66"/>
      <c r="B32" s="67"/>
      <c r="C32" s="66"/>
      <c r="D32" s="68"/>
      <c r="E32" s="116"/>
      <c r="F32" s="116">
        <f t="shared" si="11"/>
        <v>0</v>
      </c>
      <c r="G32" s="116"/>
      <c r="H32" s="116">
        <f t="shared" si="24"/>
        <v>0</v>
      </c>
      <c r="I32" s="63" t="str">
        <f t="shared" si="25"/>
        <v>OK</v>
      </c>
      <c r="J32" s="116"/>
      <c r="K32" s="116">
        <f t="shared" si="14"/>
        <v>0</v>
      </c>
      <c r="L32" s="63" t="str">
        <f t="shared" si="15"/>
        <v>OK</v>
      </c>
      <c r="M32" s="116"/>
      <c r="N32" s="116">
        <f t="shared" si="16"/>
        <v>0</v>
      </c>
      <c r="O32" s="63" t="str">
        <f t="shared" si="17"/>
        <v>OK</v>
      </c>
      <c r="P32" s="116"/>
      <c r="Q32" s="116">
        <f t="shared" si="18"/>
        <v>0</v>
      </c>
      <c r="R32" s="63" t="str">
        <f t="shared" si="19"/>
        <v>OK</v>
      </c>
      <c r="S32" s="116"/>
      <c r="T32" s="116">
        <f t="shared" si="20"/>
        <v>0</v>
      </c>
      <c r="U32" s="63" t="str">
        <f t="shared" si="21"/>
        <v>OK</v>
      </c>
      <c r="V32" s="116"/>
      <c r="W32" s="116">
        <f t="shared" si="22"/>
        <v>0</v>
      </c>
      <c r="X32" s="63" t="str">
        <f t="shared" si="23"/>
        <v>OK</v>
      </c>
    </row>
    <row r="33" spans="1:24" ht="15" x14ac:dyDescent="0.25">
      <c r="A33" s="66"/>
      <c r="B33" s="67"/>
      <c r="C33" s="66"/>
      <c r="D33" s="68"/>
      <c r="E33" s="116"/>
      <c r="F33" s="116">
        <f t="shared" si="11"/>
        <v>0</v>
      </c>
      <c r="G33" s="116"/>
      <c r="H33" s="116">
        <f t="shared" si="24"/>
        <v>0</v>
      </c>
      <c r="I33" s="63" t="str">
        <f t="shared" si="25"/>
        <v>OK</v>
      </c>
      <c r="J33" s="116"/>
      <c r="K33" s="116">
        <f t="shared" si="14"/>
        <v>0</v>
      </c>
      <c r="L33" s="63" t="str">
        <f t="shared" si="15"/>
        <v>OK</v>
      </c>
      <c r="M33" s="116"/>
      <c r="N33" s="116">
        <f t="shared" si="16"/>
        <v>0</v>
      </c>
      <c r="O33" s="63" t="str">
        <f t="shared" si="17"/>
        <v>OK</v>
      </c>
      <c r="P33" s="116"/>
      <c r="Q33" s="116">
        <f t="shared" si="18"/>
        <v>0</v>
      </c>
      <c r="R33" s="63" t="str">
        <f t="shared" si="19"/>
        <v>OK</v>
      </c>
      <c r="S33" s="116"/>
      <c r="T33" s="116">
        <f t="shared" si="20"/>
        <v>0</v>
      </c>
      <c r="U33" s="63" t="str">
        <f t="shared" si="21"/>
        <v>OK</v>
      </c>
      <c r="V33" s="116"/>
      <c r="W33" s="116">
        <f t="shared" si="22"/>
        <v>0</v>
      </c>
      <c r="X33" s="63" t="str">
        <f t="shared" si="23"/>
        <v>OK</v>
      </c>
    </row>
    <row r="34" spans="1:24" ht="15" x14ac:dyDescent="0.25">
      <c r="A34" s="66"/>
      <c r="B34" s="67"/>
      <c r="C34" s="66"/>
      <c r="D34" s="68"/>
      <c r="E34" s="116"/>
      <c r="F34" s="116">
        <f t="shared" si="11"/>
        <v>0</v>
      </c>
      <c r="G34" s="116"/>
      <c r="H34" s="116">
        <f t="shared" si="24"/>
        <v>0</v>
      </c>
      <c r="I34" s="63" t="str">
        <f t="shared" si="25"/>
        <v>OK</v>
      </c>
      <c r="J34" s="116"/>
      <c r="K34" s="116">
        <f t="shared" si="14"/>
        <v>0</v>
      </c>
      <c r="L34" s="63" t="str">
        <f t="shared" si="15"/>
        <v>OK</v>
      </c>
      <c r="M34" s="116"/>
      <c r="N34" s="116">
        <f t="shared" si="16"/>
        <v>0</v>
      </c>
      <c r="O34" s="63" t="str">
        <f t="shared" si="17"/>
        <v>OK</v>
      </c>
      <c r="P34" s="116"/>
      <c r="Q34" s="116">
        <f t="shared" si="18"/>
        <v>0</v>
      </c>
      <c r="R34" s="63" t="str">
        <f t="shared" si="19"/>
        <v>OK</v>
      </c>
      <c r="S34" s="116"/>
      <c r="T34" s="116">
        <f t="shared" si="20"/>
        <v>0</v>
      </c>
      <c r="U34" s="63" t="str">
        <f t="shared" si="21"/>
        <v>OK</v>
      </c>
      <c r="V34" s="116"/>
      <c r="W34" s="116">
        <f t="shared" si="22"/>
        <v>0</v>
      </c>
      <c r="X34" s="63" t="str">
        <f t="shared" si="23"/>
        <v>OK</v>
      </c>
    </row>
    <row r="35" spans="1:24" ht="15" x14ac:dyDescent="0.25">
      <c r="A35" s="66"/>
      <c r="B35" s="67"/>
      <c r="C35" s="66"/>
      <c r="D35" s="68"/>
      <c r="E35" s="116"/>
      <c r="F35" s="116">
        <f t="shared" si="11"/>
        <v>0</v>
      </c>
      <c r="G35" s="116"/>
      <c r="H35" s="116">
        <f t="shared" si="24"/>
        <v>0</v>
      </c>
      <c r="I35" s="63" t="str">
        <f t="shared" si="25"/>
        <v>OK</v>
      </c>
      <c r="J35" s="116"/>
      <c r="K35" s="116">
        <f t="shared" si="14"/>
        <v>0</v>
      </c>
      <c r="L35" s="63" t="str">
        <f t="shared" si="15"/>
        <v>OK</v>
      </c>
      <c r="M35" s="116"/>
      <c r="N35" s="116">
        <f t="shared" si="16"/>
        <v>0</v>
      </c>
      <c r="O35" s="63" t="str">
        <f t="shared" si="17"/>
        <v>OK</v>
      </c>
      <c r="P35" s="116"/>
      <c r="Q35" s="116">
        <f t="shared" si="18"/>
        <v>0</v>
      </c>
      <c r="R35" s="63" t="str">
        <f t="shared" si="19"/>
        <v>OK</v>
      </c>
      <c r="S35" s="116"/>
      <c r="T35" s="116">
        <f t="shared" si="20"/>
        <v>0</v>
      </c>
      <c r="U35" s="63" t="str">
        <f t="shared" si="21"/>
        <v>OK</v>
      </c>
      <c r="V35" s="116"/>
      <c r="W35" s="116">
        <f t="shared" si="22"/>
        <v>0</v>
      </c>
      <c r="X35" s="63" t="str">
        <f t="shared" si="23"/>
        <v>OK</v>
      </c>
    </row>
    <row r="36" spans="1:24" ht="15" x14ac:dyDescent="0.25">
      <c r="A36" s="66"/>
      <c r="B36" s="67"/>
      <c r="C36" s="66"/>
      <c r="D36" s="68"/>
      <c r="E36" s="116"/>
      <c r="F36" s="116">
        <f t="shared" si="11"/>
        <v>0</v>
      </c>
      <c r="G36" s="116"/>
      <c r="H36" s="116">
        <f t="shared" si="24"/>
        <v>0</v>
      </c>
      <c r="I36" s="63" t="str">
        <f t="shared" si="25"/>
        <v>OK</v>
      </c>
      <c r="J36" s="116"/>
      <c r="K36" s="116">
        <f t="shared" si="14"/>
        <v>0</v>
      </c>
      <c r="L36" s="63" t="str">
        <f t="shared" si="15"/>
        <v>OK</v>
      </c>
      <c r="M36" s="116"/>
      <c r="N36" s="116">
        <f t="shared" si="16"/>
        <v>0</v>
      </c>
      <c r="O36" s="63" t="str">
        <f t="shared" si="17"/>
        <v>OK</v>
      </c>
      <c r="P36" s="116"/>
      <c r="Q36" s="116">
        <f t="shared" si="18"/>
        <v>0</v>
      </c>
      <c r="R36" s="63" t="str">
        <f t="shared" si="19"/>
        <v>OK</v>
      </c>
      <c r="S36" s="116"/>
      <c r="T36" s="116">
        <f t="shared" si="20"/>
        <v>0</v>
      </c>
      <c r="U36" s="63" t="str">
        <f t="shared" si="21"/>
        <v>OK</v>
      </c>
      <c r="V36" s="116"/>
      <c r="W36" s="116">
        <f t="shared" si="22"/>
        <v>0</v>
      </c>
      <c r="X36" s="63" t="str">
        <f t="shared" si="23"/>
        <v>OK</v>
      </c>
    </row>
    <row r="37" spans="1:24" ht="15" x14ac:dyDescent="0.25">
      <c r="A37" s="66"/>
      <c r="B37" s="67"/>
      <c r="C37" s="66"/>
      <c r="D37" s="68"/>
      <c r="E37" s="116"/>
      <c r="F37" s="116">
        <f t="shared" si="11"/>
        <v>0</v>
      </c>
      <c r="G37" s="116"/>
      <c r="H37" s="116">
        <f t="shared" si="24"/>
        <v>0</v>
      </c>
      <c r="I37" s="63" t="str">
        <f t="shared" si="25"/>
        <v>OK</v>
      </c>
      <c r="J37" s="116"/>
      <c r="K37" s="116">
        <f t="shared" si="14"/>
        <v>0</v>
      </c>
      <c r="L37" s="63" t="str">
        <f t="shared" si="15"/>
        <v>OK</v>
      </c>
      <c r="M37" s="116"/>
      <c r="N37" s="116">
        <f t="shared" si="16"/>
        <v>0</v>
      </c>
      <c r="O37" s="63" t="str">
        <f t="shared" si="17"/>
        <v>OK</v>
      </c>
      <c r="P37" s="116"/>
      <c r="Q37" s="116">
        <f t="shared" si="18"/>
        <v>0</v>
      </c>
      <c r="R37" s="63" t="str">
        <f t="shared" si="19"/>
        <v>OK</v>
      </c>
      <c r="S37" s="116"/>
      <c r="T37" s="116">
        <f t="shared" si="20"/>
        <v>0</v>
      </c>
      <c r="U37" s="63" t="str">
        <f t="shared" si="21"/>
        <v>OK</v>
      </c>
      <c r="V37" s="116"/>
      <c r="W37" s="116">
        <f t="shared" si="22"/>
        <v>0</v>
      </c>
      <c r="X37" s="63" t="str">
        <f t="shared" si="23"/>
        <v>OK</v>
      </c>
    </row>
    <row r="38" spans="1:24" ht="15" x14ac:dyDescent="0.25">
      <c r="A38" s="66"/>
      <c r="B38" s="67"/>
      <c r="C38" s="66"/>
      <c r="D38" s="68"/>
      <c r="E38" s="116"/>
      <c r="F38" s="116">
        <f t="shared" si="11"/>
        <v>0</v>
      </c>
      <c r="G38" s="116"/>
      <c r="H38" s="116">
        <f t="shared" si="24"/>
        <v>0</v>
      </c>
      <c r="I38" s="63" t="str">
        <f t="shared" si="25"/>
        <v>OK</v>
      </c>
      <c r="J38" s="116"/>
      <c r="K38" s="116">
        <f t="shared" si="14"/>
        <v>0</v>
      </c>
      <c r="L38" s="63" t="str">
        <f t="shared" si="15"/>
        <v>OK</v>
      </c>
      <c r="M38" s="116"/>
      <c r="N38" s="116">
        <f t="shared" si="16"/>
        <v>0</v>
      </c>
      <c r="O38" s="63" t="str">
        <f t="shared" si="17"/>
        <v>OK</v>
      </c>
      <c r="P38" s="116"/>
      <c r="Q38" s="116">
        <f t="shared" si="18"/>
        <v>0</v>
      </c>
      <c r="R38" s="63" t="str">
        <f t="shared" si="19"/>
        <v>OK</v>
      </c>
      <c r="S38" s="116"/>
      <c r="T38" s="116">
        <f t="shared" si="20"/>
        <v>0</v>
      </c>
      <c r="U38" s="63" t="str">
        <f t="shared" si="21"/>
        <v>OK</v>
      </c>
      <c r="V38" s="116"/>
      <c r="W38" s="116">
        <f t="shared" si="22"/>
        <v>0</v>
      </c>
      <c r="X38" s="63" t="str">
        <f t="shared" si="23"/>
        <v>OK</v>
      </c>
    </row>
    <row r="39" spans="1:24" ht="15" x14ac:dyDescent="0.25">
      <c r="A39" s="66"/>
      <c r="B39" s="67"/>
      <c r="C39" s="66"/>
      <c r="D39" s="68"/>
      <c r="E39" s="116"/>
      <c r="F39" s="116">
        <f t="shared" si="11"/>
        <v>0</v>
      </c>
      <c r="G39" s="116"/>
      <c r="H39" s="116">
        <f t="shared" si="24"/>
        <v>0</v>
      </c>
      <c r="I39" s="63" t="str">
        <f t="shared" si="25"/>
        <v>OK</v>
      </c>
      <c r="J39" s="116"/>
      <c r="K39" s="116">
        <f t="shared" si="14"/>
        <v>0</v>
      </c>
      <c r="L39" s="63" t="str">
        <f t="shared" si="15"/>
        <v>OK</v>
      </c>
      <c r="M39" s="116"/>
      <c r="N39" s="116">
        <f t="shared" si="16"/>
        <v>0</v>
      </c>
      <c r="O39" s="63" t="str">
        <f t="shared" si="17"/>
        <v>OK</v>
      </c>
      <c r="P39" s="116"/>
      <c r="Q39" s="116">
        <f t="shared" si="18"/>
        <v>0</v>
      </c>
      <c r="R39" s="63" t="str">
        <f t="shared" si="19"/>
        <v>OK</v>
      </c>
      <c r="S39" s="116"/>
      <c r="T39" s="116">
        <f t="shared" si="20"/>
        <v>0</v>
      </c>
      <c r="U39" s="63" t="str">
        <f t="shared" si="21"/>
        <v>OK</v>
      </c>
      <c r="V39" s="116"/>
      <c r="W39" s="116">
        <f t="shared" si="22"/>
        <v>0</v>
      </c>
      <c r="X39" s="63" t="str">
        <f t="shared" si="23"/>
        <v>OK</v>
      </c>
    </row>
    <row r="40" spans="1:24" ht="15" x14ac:dyDescent="0.25">
      <c r="A40" s="66"/>
      <c r="B40" s="67"/>
      <c r="C40" s="66"/>
      <c r="D40" s="68"/>
      <c r="E40" s="116"/>
      <c r="F40" s="116">
        <f t="shared" si="11"/>
        <v>0</v>
      </c>
      <c r="G40" s="116"/>
      <c r="H40" s="116">
        <f t="shared" si="24"/>
        <v>0</v>
      </c>
      <c r="I40" s="63" t="str">
        <f t="shared" si="25"/>
        <v>OK</v>
      </c>
      <c r="J40" s="116"/>
      <c r="K40" s="116">
        <f t="shared" si="14"/>
        <v>0</v>
      </c>
      <c r="L40" s="63" t="str">
        <f t="shared" si="15"/>
        <v>OK</v>
      </c>
      <c r="M40" s="116"/>
      <c r="N40" s="116">
        <f t="shared" si="16"/>
        <v>0</v>
      </c>
      <c r="O40" s="63" t="str">
        <f t="shared" si="17"/>
        <v>OK</v>
      </c>
      <c r="P40" s="116"/>
      <c r="Q40" s="116">
        <f t="shared" si="18"/>
        <v>0</v>
      </c>
      <c r="R40" s="63" t="str">
        <f t="shared" si="19"/>
        <v>OK</v>
      </c>
      <c r="S40" s="116"/>
      <c r="T40" s="116">
        <f t="shared" si="20"/>
        <v>0</v>
      </c>
      <c r="U40" s="63" t="str">
        <f t="shared" si="21"/>
        <v>OK</v>
      </c>
      <c r="V40" s="116"/>
      <c r="W40" s="116">
        <f t="shared" si="22"/>
        <v>0</v>
      </c>
      <c r="X40" s="63" t="str">
        <f t="shared" si="23"/>
        <v>OK</v>
      </c>
    </row>
    <row r="41" spans="1:24" ht="15" x14ac:dyDescent="0.25">
      <c r="A41" s="66"/>
      <c r="B41" s="67"/>
      <c r="C41" s="66"/>
      <c r="D41" s="68"/>
      <c r="E41" s="116"/>
      <c r="F41" s="116">
        <f t="shared" si="11"/>
        <v>0</v>
      </c>
      <c r="G41" s="116"/>
      <c r="H41" s="116">
        <f t="shared" si="24"/>
        <v>0</v>
      </c>
      <c r="I41" s="63" t="str">
        <f t="shared" si="25"/>
        <v>OK</v>
      </c>
      <c r="J41" s="116"/>
      <c r="K41" s="116">
        <f t="shared" si="14"/>
        <v>0</v>
      </c>
      <c r="L41" s="63" t="str">
        <f t="shared" si="15"/>
        <v>OK</v>
      </c>
      <c r="M41" s="116"/>
      <c r="N41" s="116">
        <f t="shared" si="16"/>
        <v>0</v>
      </c>
      <c r="O41" s="63" t="str">
        <f t="shared" si="17"/>
        <v>OK</v>
      </c>
      <c r="P41" s="116"/>
      <c r="Q41" s="116">
        <f t="shared" si="18"/>
        <v>0</v>
      </c>
      <c r="R41" s="63" t="str">
        <f t="shared" si="19"/>
        <v>OK</v>
      </c>
      <c r="S41" s="116"/>
      <c r="T41" s="116">
        <f t="shared" si="20"/>
        <v>0</v>
      </c>
      <c r="U41" s="63" t="str">
        <f t="shared" si="21"/>
        <v>OK</v>
      </c>
      <c r="V41" s="116"/>
      <c r="W41" s="116">
        <f t="shared" si="22"/>
        <v>0</v>
      </c>
      <c r="X41" s="63" t="str">
        <f t="shared" si="23"/>
        <v>OK</v>
      </c>
    </row>
    <row r="42" spans="1:24" ht="15" x14ac:dyDescent="0.25">
      <c r="A42" s="66"/>
      <c r="B42" s="67"/>
      <c r="C42" s="66"/>
      <c r="D42" s="68"/>
      <c r="E42" s="116"/>
      <c r="F42" s="116">
        <f t="shared" si="11"/>
        <v>0</v>
      </c>
      <c r="G42" s="116"/>
      <c r="H42" s="116">
        <f t="shared" si="24"/>
        <v>0</v>
      </c>
      <c r="I42" s="63" t="str">
        <f t="shared" si="25"/>
        <v>OK</v>
      </c>
      <c r="J42" s="116"/>
      <c r="K42" s="116">
        <f t="shared" si="14"/>
        <v>0</v>
      </c>
      <c r="L42" s="63" t="str">
        <f t="shared" si="15"/>
        <v>OK</v>
      </c>
      <c r="M42" s="116"/>
      <c r="N42" s="116">
        <f t="shared" si="16"/>
        <v>0</v>
      </c>
      <c r="O42" s="63" t="str">
        <f t="shared" si="17"/>
        <v>OK</v>
      </c>
      <c r="P42" s="116"/>
      <c r="Q42" s="116">
        <f t="shared" si="18"/>
        <v>0</v>
      </c>
      <c r="R42" s="63" t="str">
        <f t="shared" si="19"/>
        <v>OK</v>
      </c>
      <c r="S42" s="116"/>
      <c r="T42" s="116">
        <f t="shared" si="20"/>
        <v>0</v>
      </c>
      <c r="U42" s="63" t="str">
        <f t="shared" si="21"/>
        <v>OK</v>
      </c>
      <c r="V42" s="116"/>
      <c r="W42" s="116">
        <f t="shared" si="22"/>
        <v>0</v>
      </c>
      <c r="X42" s="63" t="str">
        <f t="shared" si="23"/>
        <v>OK</v>
      </c>
    </row>
    <row r="43" spans="1:24" ht="15" x14ac:dyDescent="0.25">
      <c r="A43" s="66"/>
      <c r="B43" s="67"/>
      <c r="C43" s="66"/>
      <c r="D43" s="68"/>
      <c r="E43" s="116"/>
      <c r="F43" s="116">
        <f t="shared" si="11"/>
        <v>0</v>
      </c>
      <c r="G43" s="116"/>
      <c r="H43" s="116">
        <f t="shared" si="24"/>
        <v>0</v>
      </c>
      <c r="I43" s="63" t="str">
        <f t="shared" si="25"/>
        <v>OK</v>
      </c>
      <c r="J43" s="116"/>
      <c r="K43" s="116">
        <f t="shared" si="14"/>
        <v>0</v>
      </c>
      <c r="L43" s="63" t="str">
        <f t="shared" si="15"/>
        <v>OK</v>
      </c>
      <c r="M43" s="116"/>
      <c r="N43" s="116">
        <f t="shared" si="16"/>
        <v>0</v>
      </c>
      <c r="O43" s="63" t="str">
        <f t="shared" si="17"/>
        <v>OK</v>
      </c>
      <c r="P43" s="116"/>
      <c r="Q43" s="116">
        <f t="shared" si="18"/>
        <v>0</v>
      </c>
      <c r="R43" s="63" t="str">
        <f t="shared" si="19"/>
        <v>OK</v>
      </c>
      <c r="S43" s="116"/>
      <c r="T43" s="116">
        <f t="shared" si="20"/>
        <v>0</v>
      </c>
      <c r="U43" s="63" t="str">
        <f t="shared" si="21"/>
        <v>OK</v>
      </c>
      <c r="V43" s="116"/>
      <c r="W43" s="116">
        <f t="shared" si="22"/>
        <v>0</v>
      </c>
      <c r="X43" s="63" t="str">
        <f t="shared" si="23"/>
        <v>OK</v>
      </c>
    </row>
    <row r="44" spans="1:24" ht="15" x14ac:dyDescent="0.25">
      <c r="A44" s="66"/>
      <c r="B44" s="67"/>
      <c r="C44" s="66"/>
      <c r="D44" s="68"/>
      <c r="E44" s="116"/>
      <c r="F44" s="116">
        <f t="shared" si="11"/>
        <v>0</v>
      </c>
      <c r="G44" s="116"/>
      <c r="H44" s="116">
        <f t="shared" si="24"/>
        <v>0</v>
      </c>
      <c r="I44" s="63" t="str">
        <f t="shared" si="25"/>
        <v>OK</v>
      </c>
      <c r="J44" s="116"/>
      <c r="K44" s="116">
        <f t="shared" si="14"/>
        <v>0</v>
      </c>
      <c r="L44" s="63" t="str">
        <f t="shared" si="15"/>
        <v>OK</v>
      </c>
      <c r="M44" s="116"/>
      <c r="N44" s="116">
        <f t="shared" si="16"/>
        <v>0</v>
      </c>
      <c r="O44" s="63" t="str">
        <f t="shared" si="17"/>
        <v>OK</v>
      </c>
      <c r="P44" s="116"/>
      <c r="Q44" s="116">
        <f t="shared" si="18"/>
        <v>0</v>
      </c>
      <c r="R44" s="63" t="str">
        <f t="shared" si="19"/>
        <v>OK</v>
      </c>
      <c r="S44" s="116"/>
      <c r="T44" s="116">
        <f t="shared" si="20"/>
        <v>0</v>
      </c>
      <c r="U44" s="63" t="str">
        <f t="shared" si="21"/>
        <v>OK</v>
      </c>
      <c r="V44" s="116"/>
      <c r="W44" s="116">
        <f t="shared" si="22"/>
        <v>0</v>
      </c>
      <c r="X44" s="63" t="str">
        <f t="shared" si="23"/>
        <v>OK</v>
      </c>
    </row>
    <row r="45" spans="1:24" ht="15" x14ac:dyDescent="0.25">
      <c r="A45" s="66"/>
      <c r="B45" s="67"/>
      <c r="C45" s="66"/>
      <c r="D45" s="68"/>
      <c r="E45" s="116"/>
      <c r="F45" s="116">
        <f t="shared" si="11"/>
        <v>0</v>
      </c>
      <c r="G45" s="116"/>
      <c r="H45" s="116">
        <f t="shared" si="24"/>
        <v>0</v>
      </c>
      <c r="I45" s="63" t="str">
        <f t="shared" si="25"/>
        <v>OK</v>
      </c>
      <c r="J45" s="116"/>
      <c r="K45" s="116">
        <f t="shared" si="14"/>
        <v>0</v>
      </c>
      <c r="L45" s="63" t="str">
        <f t="shared" si="15"/>
        <v>OK</v>
      </c>
      <c r="M45" s="116"/>
      <c r="N45" s="116">
        <f t="shared" si="16"/>
        <v>0</v>
      </c>
      <c r="O45" s="63" t="str">
        <f t="shared" si="17"/>
        <v>OK</v>
      </c>
      <c r="P45" s="116"/>
      <c r="Q45" s="116">
        <f t="shared" si="18"/>
        <v>0</v>
      </c>
      <c r="R45" s="63" t="str">
        <f t="shared" si="19"/>
        <v>OK</v>
      </c>
      <c r="S45" s="116"/>
      <c r="T45" s="116">
        <f t="shared" si="20"/>
        <v>0</v>
      </c>
      <c r="U45" s="63" t="str">
        <f t="shared" si="21"/>
        <v>OK</v>
      </c>
      <c r="V45" s="116"/>
      <c r="W45" s="116">
        <f t="shared" si="22"/>
        <v>0</v>
      </c>
      <c r="X45" s="63" t="str">
        <f t="shared" si="23"/>
        <v>OK</v>
      </c>
    </row>
    <row r="46" spans="1:24" ht="15" x14ac:dyDescent="0.25">
      <c r="A46" s="66"/>
      <c r="B46" s="67"/>
      <c r="C46" s="66"/>
      <c r="D46" s="68"/>
      <c r="E46" s="116"/>
      <c r="F46" s="116">
        <f t="shared" si="11"/>
        <v>0</v>
      </c>
      <c r="G46" s="116"/>
      <c r="H46" s="116">
        <f t="shared" si="24"/>
        <v>0</v>
      </c>
      <c r="I46" s="63" t="str">
        <f t="shared" si="25"/>
        <v>OK</v>
      </c>
      <c r="J46" s="116"/>
      <c r="K46" s="116">
        <f t="shared" si="14"/>
        <v>0</v>
      </c>
      <c r="L46" s="63" t="str">
        <f t="shared" si="15"/>
        <v>OK</v>
      </c>
      <c r="M46" s="116"/>
      <c r="N46" s="116">
        <f t="shared" si="16"/>
        <v>0</v>
      </c>
      <c r="O46" s="63" t="str">
        <f t="shared" si="17"/>
        <v>OK</v>
      </c>
      <c r="P46" s="116"/>
      <c r="Q46" s="116">
        <f t="shared" si="18"/>
        <v>0</v>
      </c>
      <c r="R46" s="63" t="str">
        <f t="shared" si="19"/>
        <v>OK</v>
      </c>
      <c r="S46" s="116"/>
      <c r="T46" s="116">
        <f t="shared" si="20"/>
        <v>0</v>
      </c>
      <c r="U46" s="63" t="str">
        <f t="shared" si="21"/>
        <v>OK</v>
      </c>
      <c r="V46" s="116"/>
      <c r="W46" s="116">
        <f t="shared" si="22"/>
        <v>0</v>
      </c>
      <c r="X46" s="63" t="str">
        <f t="shared" si="23"/>
        <v>OK</v>
      </c>
    </row>
    <row r="47" spans="1:24" ht="15" x14ac:dyDescent="0.25">
      <c r="A47" s="66"/>
      <c r="B47" s="67"/>
      <c r="C47" s="66"/>
      <c r="D47" s="68"/>
      <c r="E47" s="116"/>
      <c r="F47" s="116">
        <f t="shared" si="11"/>
        <v>0</v>
      </c>
      <c r="G47" s="116"/>
      <c r="H47" s="116">
        <f t="shared" si="24"/>
        <v>0</v>
      </c>
      <c r="I47" s="63" t="str">
        <f t="shared" si="25"/>
        <v>OK</v>
      </c>
      <c r="J47" s="116"/>
      <c r="K47" s="116">
        <f t="shared" si="14"/>
        <v>0</v>
      </c>
      <c r="L47" s="63" t="str">
        <f t="shared" si="15"/>
        <v>OK</v>
      </c>
      <c r="M47" s="116"/>
      <c r="N47" s="116">
        <f t="shared" si="16"/>
        <v>0</v>
      </c>
      <c r="O47" s="63" t="str">
        <f t="shared" si="17"/>
        <v>OK</v>
      </c>
      <c r="P47" s="116"/>
      <c r="Q47" s="116">
        <f t="shared" si="18"/>
        <v>0</v>
      </c>
      <c r="R47" s="63" t="str">
        <f t="shared" si="19"/>
        <v>OK</v>
      </c>
      <c r="S47" s="116"/>
      <c r="T47" s="116">
        <f t="shared" si="20"/>
        <v>0</v>
      </c>
      <c r="U47" s="63" t="str">
        <f t="shared" si="21"/>
        <v>OK</v>
      </c>
      <c r="V47" s="116"/>
      <c r="W47" s="116">
        <f t="shared" si="22"/>
        <v>0</v>
      </c>
      <c r="X47" s="63" t="str">
        <f t="shared" si="23"/>
        <v>OK</v>
      </c>
    </row>
    <row r="48" spans="1:24" ht="15" x14ac:dyDescent="0.25">
      <c r="A48" s="66"/>
      <c r="B48" s="67"/>
      <c r="C48" s="66"/>
      <c r="D48" s="68"/>
      <c r="E48" s="116"/>
      <c r="F48" s="116">
        <f t="shared" si="11"/>
        <v>0</v>
      </c>
      <c r="G48" s="116"/>
      <c r="H48" s="116">
        <f t="shared" si="24"/>
        <v>0</v>
      </c>
      <c r="I48" s="63" t="str">
        <f t="shared" si="25"/>
        <v>OK</v>
      </c>
      <c r="J48" s="116"/>
      <c r="K48" s="116">
        <f t="shared" si="14"/>
        <v>0</v>
      </c>
      <c r="L48" s="63" t="str">
        <f t="shared" si="15"/>
        <v>OK</v>
      </c>
      <c r="M48" s="116"/>
      <c r="N48" s="116">
        <f t="shared" si="16"/>
        <v>0</v>
      </c>
      <c r="O48" s="63" t="str">
        <f t="shared" si="17"/>
        <v>OK</v>
      </c>
      <c r="P48" s="116"/>
      <c r="Q48" s="116">
        <f t="shared" si="18"/>
        <v>0</v>
      </c>
      <c r="R48" s="63" t="str">
        <f t="shared" si="19"/>
        <v>OK</v>
      </c>
      <c r="S48" s="116"/>
      <c r="T48" s="116">
        <f t="shared" si="20"/>
        <v>0</v>
      </c>
      <c r="U48" s="63" t="str">
        <f t="shared" si="21"/>
        <v>OK</v>
      </c>
      <c r="V48" s="116"/>
      <c r="W48" s="116">
        <f t="shared" si="22"/>
        <v>0</v>
      </c>
      <c r="X48" s="63" t="str">
        <f t="shared" si="23"/>
        <v>OK</v>
      </c>
    </row>
    <row r="49" spans="1:24" ht="15" x14ac:dyDescent="0.25">
      <c r="A49" s="66"/>
      <c r="B49" s="67"/>
      <c r="C49" s="66"/>
      <c r="D49" s="68"/>
      <c r="E49" s="116"/>
      <c r="F49" s="116">
        <f t="shared" si="11"/>
        <v>0</v>
      </c>
      <c r="G49" s="116"/>
      <c r="H49" s="116">
        <f t="shared" si="24"/>
        <v>0</v>
      </c>
      <c r="I49" s="63" t="str">
        <f t="shared" si="25"/>
        <v>OK</v>
      </c>
      <c r="J49" s="116"/>
      <c r="K49" s="116">
        <f t="shared" si="14"/>
        <v>0</v>
      </c>
      <c r="L49" s="63" t="str">
        <f t="shared" si="15"/>
        <v>OK</v>
      </c>
      <c r="M49" s="116"/>
      <c r="N49" s="116">
        <f t="shared" si="16"/>
        <v>0</v>
      </c>
      <c r="O49" s="63" t="str">
        <f t="shared" si="17"/>
        <v>OK</v>
      </c>
      <c r="P49" s="116"/>
      <c r="Q49" s="116">
        <f t="shared" si="18"/>
        <v>0</v>
      </c>
      <c r="R49" s="63" t="str">
        <f t="shared" si="19"/>
        <v>OK</v>
      </c>
      <c r="S49" s="116"/>
      <c r="T49" s="116">
        <f t="shared" si="20"/>
        <v>0</v>
      </c>
      <c r="U49" s="63" t="str">
        <f t="shared" si="21"/>
        <v>OK</v>
      </c>
      <c r="V49" s="116"/>
      <c r="W49" s="116">
        <f t="shared" si="22"/>
        <v>0</v>
      </c>
      <c r="X49" s="63" t="str">
        <f t="shared" si="23"/>
        <v>OK</v>
      </c>
    </row>
    <row r="50" spans="1:24" ht="15" x14ac:dyDescent="0.25">
      <c r="A50" s="66"/>
      <c r="B50" s="67"/>
      <c r="C50" s="66"/>
      <c r="D50" s="68"/>
      <c r="E50" s="116"/>
      <c r="F50" s="116">
        <f t="shared" si="11"/>
        <v>0</v>
      </c>
      <c r="G50" s="116"/>
      <c r="H50" s="116">
        <f t="shared" si="24"/>
        <v>0</v>
      </c>
      <c r="I50" s="63" t="str">
        <f t="shared" si="25"/>
        <v>OK</v>
      </c>
      <c r="J50" s="116"/>
      <c r="K50" s="116">
        <f t="shared" si="14"/>
        <v>0</v>
      </c>
      <c r="L50" s="63" t="str">
        <f t="shared" si="15"/>
        <v>OK</v>
      </c>
      <c r="M50" s="116"/>
      <c r="N50" s="116">
        <f t="shared" si="16"/>
        <v>0</v>
      </c>
      <c r="O50" s="63" t="str">
        <f t="shared" si="17"/>
        <v>OK</v>
      </c>
      <c r="P50" s="116"/>
      <c r="Q50" s="116">
        <f t="shared" si="18"/>
        <v>0</v>
      </c>
      <c r="R50" s="63" t="str">
        <f t="shared" si="19"/>
        <v>OK</v>
      </c>
      <c r="S50" s="116"/>
      <c r="T50" s="116">
        <f t="shared" si="20"/>
        <v>0</v>
      </c>
      <c r="U50" s="63" t="str">
        <f t="shared" si="21"/>
        <v>OK</v>
      </c>
      <c r="V50" s="116"/>
      <c r="W50" s="116">
        <f t="shared" si="22"/>
        <v>0</v>
      </c>
      <c r="X50" s="63" t="str">
        <f t="shared" si="23"/>
        <v>OK</v>
      </c>
    </row>
    <row r="51" spans="1:24" ht="15" x14ac:dyDescent="0.25">
      <c r="A51" s="66"/>
      <c r="B51" s="67"/>
      <c r="C51" s="66"/>
      <c r="D51" s="68"/>
      <c r="E51" s="116"/>
      <c r="F51" s="116">
        <f t="shared" si="11"/>
        <v>0</v>
      </c>
      <c r="G51" s="116"/>
      <c r="H51" s="116">
        <f t="shared" si="24"/>
        <v>0</v>
      </c>
      <c r="I51" s="63" t="str">
        <f t="shared" si="25"/>
        <v>OK</v>
      </c>
      <c r="J51" s="116"/>
      <c r="K51" s="116">
        <f t="shared" si="14"/>
        <v>0</v>
      </c>
      <c r="L51" s="63" t="str">
        <f t="shared" si="15"/>
        <v>OK</v>
      </c>
      <c r="M51" s="116"/>
      <c r="N51" s="116">
        <f t="shared" si="16"/>
        <v>0</v>
      </c>
      <c r="O51" s="63" t="str">
        <f t="shared" si="17"/>
        <v>OK</v>
      </c>
      <c r="P51" s="116"/>
      <c r="Q51" s="116">
        <f t="shared" si="18"/>
        <v>0</v>
      </c>
      <c r="R51" s="63" t="str">
        <f t="shared" si="19"/>
        <v>OK</v>
      </c>
      <c r="S51" s="116"/>
      <c r="T51" s="116">
        <f t="shared" si="20"/>
        <v>0</v>
      </c>
      <c r="U51" s="63" t="str">
        <f t="shared" si="21"/>
        <v>OK</v>
      </c>
      <c r="V51" s="116"/>
      <c r="W51" s="116">
        <f t="shared" si="22"/>
        <v>0</v>
      </c>
      <c r="X51" s="63" t="str">
        <f t="shared" si="23"/>
        <v>OK</v>
      </c>
    </row>
    <row r="52" spans="1:24" ht="15" x14ac:dyDescent="0.25">
      <c r="A52" s="66"/>
      <c r="B52" s="67"/>
      <c r="C52" s="66"/>
      <c r="D52" s="68"/>
      <c r="E52" s="116"/>
      <c r="F52" s="116">
        <f t="shared" si="11"/>
        <v>0</v>
      </c>
      <c r="G52" s="116"/>
      <c r="H52" s="116">
        <f t="shared" si="24"/>
        <v>0</v>
      </c>
      <c r="I52" s="63" t="str">
        <f t="shared" si="25"/>
        <v>OK</v>
      </c>
      <c r="J52" s="116"/>
      <c r="K52" s="116">
        <f t="shared" si="14"/>
        <v>0</v>
      </c>
      <c r="L52" s="63" t="str">
        <f t="shared" si="15"/>
        <v>OK</v>
      </c>
      <c r="M52" s="116"/>
      <c r="N52" s="116">
        <f t="shared" si="16"/>
        <v>0</v>
      </c>
      <c r="O52" s="63" t="str">
        <f t="shared" si="17"/>
        <v>OK</v>
      </c>
      <c r="P52" s="116"/>
      <c r="Q52" s="116">
        <f t="shared" si="18"/>
        <v>0</v>
      </c>
      <c r="R52" s="63" t="str">
        <f t="shared" si="19"/>
        <v>OK</v>
      </c>
      <c r="S52" s="116"/>
      <c r="T52" s="116">
        <f t="shared" si="20"/>
        <v>0</v>
      </c>
      <c r="U52" s="63" t="str">
        <f t="shared" si="21"/>
        <v>OK</v>
      </c>
      <c r="V52" s="116"/>
      <c r="W52" s="116">
        <f t="shared" si="22"/>
        <v>0</v>
      </c>
      <c r="X52" s="63" t="str">
        <f t="shared" si="23"/>
        <v>OK</v>
      </c>
    </row>
    <row r="53" spans="1:24" ht="15" x14ac:dyDescent="0.25">
      <c r="A53" s="66"/>
      <c r="B53" s="67"/>
      <c r="C53" s="66"/>
      <c r="D53" s="68"/>
      <c r="E53" s="116"/>
      <c r="F53" s="116">
        <f t="shared" si="11"/>
        <v>0</v>
      </c>
      <c r="G53" s="116"/>
      <c r="H53" s="116">
        <f t="shared" si="24"/>
        <v>0</v>
      </c>
      <c r="I53" s="63" t="str">
        <f t="shared" si="25"/>
        <v>OK</v>
      </c>
      <c r="J53" s="116"/>
      <c r="K53" s="116">
        <f t="shared" si="14"/>
        <v>0</v>
      </c>
      <c r="L53" s="63" t="str">
        <f t="shared" si="15"/>
        <v>OK</v>
      </c>
      <c r="M53" s="116"/>
      <c r="N53" s="116">
        <f t="shared" si="16"/>
        <v>0</v>
      </c>
      <c r="O53" s="63" t="str">
        <f t="shared" si="17"/>
        <v>OK</v>
      </c>
      <c r="P53" s="116"/>
      <c r="Q53" s="116">
        <f t="shared" si="18"/>
        <v>0</v>
      </c>
      <c r="R53" s="63" t="str">
        <f t="shared" si="19"/>
        <v>OK</v>
      </c>
      <c r="S53" s="116"/>
      <c r="T53" s="116">
        <f t="shared" si="20"/>
        <v>0</v>
      </c>
      <c r="U53" s="63" t="str">
        <f t="shared" si="21"/>
        <v>OK</v>
      </c>
      <c r="V53" s="116"/>
      <c r="W53" s="116">
        <f t="shared" si="22"/>
        <v>0</v>
      </c>
      <c r="X53" s="63" t="str">
        <f t="shared" si="23"/>
        <v>OK</v>
      </c>
    </row>
    <row r="54" spans="1:24" ht="15" x14ac:dyDescent="0.25">
      <c r="A54" s="66"/>
      <c r="B54" s="67"/>
      <c r="C54" s="66"/>
      <c r="D54" s="68"/>
      <c r="E54" s="116"/>
      <c r="F54" s="116">
        <f t="shared" si="11"/>
        <v>0</v>
      </c>
      <c r="G54" s="116"/>
      <c r="H54" s="116">
        <f t="shared" si="24"/>
        <v>0</v>
      </c>
      <c r="I54" s="63" t="str">
        <f t="shared" si="25"/>
        <v>OK</v>
      </c>
      <c r="J54" s="116"/>
      <c r="K54" s="116">
        <f t="shared" si="14"/>
        <v>0</v>
      </c>
      <c r="L54" s="63" t="str">
        <f t="shared" si="15"/>
        <v>OK</v>
      </c>
      <c r="M54" s="116"/>
      <c r="N54" s="116">
        <f t="shared" si="16"/>
        <v>0</v>
      </c>
      <c r="O54" s="63" t="str">
        <f t="shared" si="17"/>
        <v>OK</v>
      </c>
      <c r="P54" s="116"/>
      <c r="Q54" s="116">
        <f t="shared" si="18"/>
        <v>0</v>
      </c>
      <c r="R54" s="63" t="str">
        <f t="shared" si="19"/>
        <v>OK</v>
      </c>
      <c r="S54" s="116"/>
      <c r="T54" s="116">
        <f t="shared" si="20"/>
        <v>0</v>
      </c>
      <c r="U54" s="63" t="str">
        <f t="shared" si="21"/>
        <v>OK</v>
      </c>
      <c r="V54" s="116"/>
      <c r="W54" s="116">
        <f t="shared" si="22"/>
        <v>0</v>
      </c>
      <c r="X54" s="63" t="str">
        <f t="shared" si="23"/>
        <v>OK</v>
      </c>
    </row>
    <row r="55" spans="1:24" ht="15" x14ac:dyDescent="0.25">
      <c r="A55" s="66"/>
      <c r="B55" s="67"/>
      <c r="C55" s="66"/>
      <c r="D55" s="68"/>
      <c r="E55" s="116"/>
      <c r="F55" s="116">
        <f t="shared" si="11"/>
        <v>0</v>
      </c>
      <c r="G55" s="116"/>
      <c r="H55" s="116">
        <f t="shared" si="24"/>
        <v>0</v>
      </c>
      <c r="I55" s="63" t="str">
        <f t="shared" si="25"/>
        <v>OK</v>
      </c>
      <c r="J55" s="116"/>
      <c r="K55" s="116">
        <f t="shared" si="14"/>
        <v>0</v>
      </c>
      <c r="L55" s="63" t="str">
        <f t="shared" si="15"/>
        <v>OK</v>
      </c>
      <c r="M55" s="116"/>
      <c r="N55" s="116">
        <f t="shared" si="16"/>
        <v>0</v>
      </c>
      <c r="O55" s="63" t="str">
        <f t="shared" si="17"/>
        <v>OK</v>
      </c>
      <c r="P55" s="116"/>
      <c r="Q55" s="116">
        <f t="shared" si="18"/>
        <v>0</v>
      </c>
      <c r="R55" s="63" t="str">
        <f t="shared" si="19"/>
        <v>OK</v>
      </c>
      <c r="S55" s="116"/>
      <c r="T55" s="116">
        <f t="shared" si="20"/>
        <v>0</v>
      </c>
      <c r="U55" s="63" t="str">
        <f t="shared" si="21"/>
        <v>OK</v>
      </c>
      <c r="V55" s="116"/>
      <c r="W55" s="116">
        <f t="shared" si="22"/>
        <v>0</v>
      </c>
      <c r="X55" s="63" t="str">
        <f t="shared" si="23"/>
        <v>OK</v>
      </c>
    </row>
    <row r="56" spans="1:24" ht="15" x14ac:dyDescent="0.25">
      <c r="A56" s="66"/>
      <c r="B56" s="67"/>
      <c r="C56" s="66"/>
      <c r="D56" s="68"/>
      <c r="E56" s="116"/>
      <c r="F56" s="116">
        <f t="shared" si="11"/>
        <v>0</v>
      </c>
      <c r="G56" s="116"/>
      <c r="H56" s="116">
        <f t="shared" si="24"/>
        <v>0</v>
      </c>
      <c r="I56" s="63" t="str">
        <f t="shared" si="25"/>
        <v>OK</v>
      </c>
      <c r="J56" s="116"/>
      <c r="K56" s="116">
        <f t="shared" si="14"/>
        <v>0</v>
      </c>
      <c r="L56" s="63" t="str">
        <f t="shared" si="15"/>
        <v>OK</v>
      </c>
      <c r="M56" s="116"/>
      <c r="N56" s="116">
        <f t="shared" si="16"/>
        <v>0</v>
      </c>
      <c r="O56" s="63" t="str">
        <f t="shared" si="17"/>
        <v>OK</v>
      </c>
      <c r="P56" s="116"/>
      <c r="Q56" s="116">
        <f t="shared" si="18"/>
        <v>0</v>
      </c>
      <c r="R56" s="63" t="str">
        <f t="shared" si="19"/>
        <v>OK</v>
      </c>
      <c r="S56" s="116"/>
      <c r="T56" s="116">
        <f t="shared" si="20"/>
        <v>0</v>
      </c>
      <c r="U56" s="63" t="str">
        <f t="shared" si="21"/>
        <v>OK</v>
      </c>
      <c r="V56" s="116"/>
      <c r="W56" s="116">
        <f t="shared" si="22"/>
        <v>0</v>
      </c>
      <c r="X56" s="63" t="str">
        <f t="shared" si="23"/>
        <v>OK</v>
      </c>
    </row>
    <row r="57" spans="1:24" ht="15" x14ac:dyDescent="0.25">
      <c r="A57" s="66"/>
      <c r="B57" s="67"/>
      <c r="C57" s="66"/>
      <c r="D57" s="68"/>
      <c r="E57" s="116"/>
      <c r="F57" s="116">
        <f t="shared" si="11"/>
        <v>0</v>
      </c>
      <c r="G57" s="116"/>
      <c r="H57" s="116">
        <f t="shared" si="24"/>
        <v>0</v>
      </c>
      <c r="I57" s="63" t="str">
        <f t="shared" si="25"/>
        <v>OK</v>
      </c>
      <c r="J57" s="116"/>
      <c r="K57" s="116">
        <f t="shared" si="14"/>
        <v>0</v>
      </c>
      <c r="L57" s="63" t="str">
        <f t="shared" si="15"/>
        <v>OK</v>
      </c>
      <c r="M57" s="116"/>
      <c r="N57" s="116">
        <f t="shared" si="16"/>
        <v>0</v>
      </c>
      <c r="O57" s="63" t="str">
        <f t="shared" si="17"/>
        <v>OK</v>
      </c>
      <c r="P57" s="116"/>
      <c r="Q57" s="116">
        <f t="shared" si="18"/>
        <v>0</v>
      </c>
      <c r="R57" s="63" t="str">
        <f t="shared" si="19"/>
        <v>OK</v>
      </c>
      <c r="S57" s="116"/>
      <c r="T57" s="116">
        <f t="shared" si="20"/>
        <v>0</v>
      </c>
      <c r="U57" s="63" t="str">
        <f t="shared" si="21"/>
        <v>OK</v>
      </c>
      <c r="V57" s="116"/>
      <c r="W57" s="116">
        <f t="shared" si="22"/>
        <v>0</v>
      </c>
      <c r="X57" s="63" t="str">
        <f t="shared" si="23"/>
        <v>OK</v>
      </c>
    </row>
    <row r="58" spans="1:24" ht="15" x14ac:dyDescent="0.25">
      <c r="A58" s="66"/>
      <c r="B58" s="67"/>
      <c r="C58" s="66"/>
      <c r="D58" s="68"/>
      <c r="E58" s="116"/>
      <c r="F58" s="116">
        <f t="shared" si="11"/>
        <v>0</v>
      </c>
      <c r="G58" s="116"/>
      <c r="H58" s="116">
        <f t="shared" si="24"/>
        <v>0</v>
      </c>
      <c r="I58" s="63" t="str">
        <f t="shared" si="25"/>
        <v>OK</v>
      </c>
      <c r="J58" s="116"/>
      <c r="K58" s="116">
        <f t="shared" si="14"/>
        <v>0</v>
      </c>
      <c r="L58" s="63" t="str">
        <f t="shared" si="15"/>
        <v>OK</v>
      </c>
      <c r="M58" s="116"/>
      <c r="N58" s="116">
        <f t="shared" si="16"/>
        <v>0</v>
      </c>
      <c r="O58" s="63" t="str">
        <f t="shared" si="17"/>
        <v>OK</v>
      </c>
      <c r="P58" s="116"/>
      <c r="Q58" s="116">
        <f t="shared" si="18"/>
        <v>0</v>
      </c>
      <c r="R58" s="63" t="str">
        <f t="shared" si="19"/>
        <v>OK</v>
      </c>
      <c r="S58" s="116"/>
      <c r="T58" s="116">
        <f t="shared" si="20"/>
        <v>0</v>
      </c>
      <c r="U58" s="63" t="str">
        <f t="shared" si="21"/>
        <v>OK</v>
      </c>
      <c r="V58" s="116"/>
      <c r="W58" s="116">
        <f t="shared" si="22"/>
        <v>0</v>
      </c>
      <c r="X58" s="63" t="str">
        <f t="shared" si="23"/>
        <v>OK</v>
      </c>
    </row>
    <row r="59" spans="1:24" ht="15" x14ac:dyDescent="0.25">
      <c r="A59" s="66"/>
      <c r="B59" s="67"/>
      <c r="C59" s="66"/>
      <c r="D59" s="68"/>
      <c r="E59" s="116"/>
      <c r="F59" s="116">
        <f t="shared" si="11"/>
        <v>0</v>
      </c>
      <c r="G59" s="116"/>
      <c r="H59" s="116">
        <f t="shared" si="24"/>
        <v>0</v>
      </c>
      <c r="I59" s="63" t="str">
        <f t="shared" si="25"/>
        <v>OK</v>
      </c>
      <c r="J59" s="116"/>
      <c r="K59" s="116">
        <f t="shared" si="14"/>
        <v>0</v>
      </c>
      <c r="L59" s="63" t="str">
        <f t="shared" si="15"/>
        <v>OK</v>
      </c>
      <c r="M59" s="116"/>
      <c r="N59" s="116">
        <f t="shared" si="16"/>
        <v>0</v>
      </c>
      <c r="O59" s="63" t="str">
        <f t="shared" si="17"/>
        <v>OK</v>
      </c>
      <c r="P59" s="116"/>
      <c r="Q59" s="116">
        <f t="shared" si="18"/>
        <v>0</v>
      </c>
      <c r="R59" s="63" t="str">
        <f t="shared" si="19"/>
        <v>OK</v>
      </c>
      <c r="S59" s="116"/>
      <c r="T59" s="116">
        <f t="shared" si="20"/>
        <v>0</v>
      </c>
      <c r="U59" s="63" t="str">
        <f t="shared" si="21"/>
        <v>OK</v>
      </c>
      <c r="V59" s="116"/>
      <c r="W59" s="116">
        <f t="shared" si="22"/>
        <v>0</v>
      </c>
      <c r="X59" s="63" t="str">
        <f t="shared" si="23"/>
        <v>OK</v>
      </c>
    </row>
    <row r="60" spans="1:24" ht="15" x14ac:dyDescent="0.25">
      <c r="A60" s="66"/>
      <c r="B60" s="67"/>
      <c r="C60" s="66"/>
      <c r="D60" s="68"/>
      <c r="E60" s="116"/>
      <c r="F60" s="116">
        <f t="shared" si="11"/>
        <v>0</v>
      </c>
      <c r="G60" s="116"/>
      <c r="H60" s="116">
        <f t="shared" si="24"/>
        <v>0</v>
      </c>
      <c r="I60" s="63" t="str">
        <f t="shared" si="25"/>
        <v>OK</v>
      </c>
      <c r="J60" s="116"/>
      <c r="K60" s="116">
        <f t="shared" si="14"/>
        <v>0</v>
      </c>
      <c r="L60" s="63" t="str">
        <f t="shared" si="15"/>
        <v>OK</v>
      </c>
      <c r="M60" s="116"/>
      <c r="N60" s="116">
        <f t="shared" si="16"/>
        <v>0</v>
      </c>
      <c r="O60" s="63" t="str">
        <f t="shared" si="17"/>
        <v>OK</v>
      </c>
      <c r="P60" s="116"/>
      <c r="Q60" s="116">
        <f t="shared" si="18"/>
        <v>0</v>
      </c>
      <c r="R60" s="63" t="str">
        <f t="shared" si="19"/>
        <v>OK</v>
      </c>
      <c r="S60" s="116"/>
      <c r="T60" s="116">
        <f t="shared" si="20"/>
        <v>0</v>
      </c>
      <c r="U60" s="63" t="str">
        <f t="shared" si="21"/>
        <v>OK</v>
      </c>
      <c r="V60" s="116"/>
      <c r="W60" s="116">
        <f t="shared" si="22"/>
        <v>0</v>
      </c>
      <c r="X60" s="63" t="str">
        <f t="shared" si="23"/>
        <v>OK</v>
      </c>
    </row>
    <row r="61" spans="1:24" ht="15" x14ac:dyDescent="0.25">
      <c r="A61" s="66"/>
      <c r="B61" s="67"/>
      <c r="C61" s="66"/>
      <c r="D61" s="68"/>
      <c r="E61" s="116"/>
      <c r="F61" s="116">
        <f t="shared" si="11"/>
        <v>0</v>
      </c>
      <c r="G61" s="116"/>
      <c r="H61" s="116">
        <f t="shared" si="24"/>
        <v>0</v>
      </c>
      <c r="I61" s="63" t="str">
        <f t="shared" si="25"/>
        <v>OK</v>
      </c>
      <c r="J61" s="116"/>
      <c r="K61" s="116">
        <f t="shared" si="14"/>
        <v>0</v>
      </c>
      <c r="L61" s="63" t="str">
        <f t="shared" si="15"/>
        <v>OK</v>
      </c>
      <c r="M61" s="116"/>
      <c r="N61" s="116">
        <f t="shared" si="16"/>
        <v>0</v>
      </c>
      <c r="O61" s="63" t="str">
        <f t="shared" si="17"/>
        <v>OK</v>
      </c>
      <c r="P61" s="116"/>
      <c r="Q61" s="116">
        <f t="shared" si="18"/>
        <v>0</v>
      </c>
      <c r="R61" s="63" t="str">
        <f t="shared" si="19"/>
        <v>OK</v>
      </c>
      <c r="S61" s="116"/>
      <c r="T61" s="116">
        <f t="shared" si="20"/>
        <v>0</v>
      </c>
      <c r="U61" s="63" t="str">
        <f t="shared" si="21"/>
        <v>OK</v>
      </c>
      <c r="V61" s="116"/>
      <c r="W61" s="116">
        <f t="shared" si="22"/>
        <v>0</v>
      </c>
      <c r="X61" s="63" t="str">
        <f t="shared" si="23"/>
        <v>OK</v>
      </c>
    </row>
    <row r="62" spans="1:24" ht="15" x14ac:dyDescent="0.25">
      <c r="A62" s="66"/>
      <c r="B62" s="67"/>
      <c r="C62" s="66"/>
      <c r="D62" s="68"/>
      <c r="E62" s="116"/>
      <c r="F62" s="116">
        <f t="shared" si="11"/>
        <v>0</v>
      </c>
      <c r="G62" s="116"/>
      <c r="H62" s="116">
        <f t="shared" si="24"/>
        <v>0</v>
      </c>
      <c r="I62" s="63" t="str">
        <f t="shared" si="25"/>
        <v>OK</v>
      </c>
      <c r="J62" s="116"/>
      <c r="K62" s="116">
        <f t="shared" si="14"/>
        <v>0</v>
      </c>
      <c r="L62" s="63" t="str">
        <f t="shared" si="15"/>
        <v>OK</v>
      </c>
      <c r="M62" s="116"/>
      <c r="N62" s="116">
        <f t="shared" si="16"/>
        <v>0</v>
      </c>
      <c r="O62" s="63" t="str">
        <f t="shared" si="17"/>
        <v>OK</v>
      </c>
      <c r="P62" s="116"/>
      <c r="Q62" s="116">
        <f t="shared" si="18"/>
        <v>0</v>
      </c>
      <c r="R62" s="63" t="str">
        <f t="shared" si="19"/>
        <v>OK</v>
      </c>
      <c r="S62" s="116"/>
      <c r="T62" s="116">
        <f t="shared" si="20"/>
        <v>0</v>
      </c>
      <c r="U62" s="63" t="str">
        <f t="shared" si="21"/>
        <v>OK</v>
      </c>
      <c r="V62" s="116"/>
      <c r="W62" s="116">
        <f t="shared" si="22"/>
        <v>0</v>
      </c>
      <c r="X62" s="63" t="str">
        <f t="shared" si="23"/>
        <v>OK</v>
      </c>
    </row>
    <row r="63" spans="1:24" ht="15" x14ac:dyDescent="0.25">
      <c r="A63" s="66"/>
      <c r="B63" s="67"/>
      <c r="C63" s="66"/>
      <c r="D63" s="68"/>
      <c r="E63" s="116"/>
      <c r="F63" s="116">
        <f t="shared" si="11"/>
        <v>0</v>
      </c>
      <c r="G63" s="116"/>
      <c r="H63" s="116">
        <f t="shared" si="24"/>
        <v>0</v>
      </c>
      <c r="I63" s="63" t="str">
        <f t="shared" si="25"/>
        <v>OK</v>
      </c>
      <c r="J63" s="116"/>
      <c r="K63" s="116">
        <f t="shared" si="14"/>
        <v>0</v>
      </c>
      <c r="L63" s="63" t="str">
        <f t="shared" si="15"/>
        <v>OK</v>
      </c>
      <c r="M63" s="116"/>
      <c r="N63" s="116">
        <f t="shared" si="16"/>
        <v>0</v>
      </c>
      <c r="O63" s="63" t="str">
        <f t="shared" si="17"/>
        <v>OK</v>
      </c>
      <c r="P63" s="116"/>
      <c r="Q63" s="116">
        <f t="shared" si="18"/>
        <v>0</v>
      </c>
      <c r="R63" s="63" t="str">
        <f t="shared" si="19"/>
        <v>OK</v>
      </c>
      <c r="S63" s="116"/>
      <c r="T63" s="116">
        <f t="shared" si="20"/>
        <v>0</v>
      </c>
      <c r="U63" s="63" t="str">
        <f t="shared" si="21"/>
        <v>OK</v>
      </c>
      <c r="V63" s="116"/>
      <c r="W63" s="116">
        <f t="shared" si="22"/>
        <v>0</v>
      </c>
      <c r="X63" s="63" t="str">
        <f t="shared" si="23"/>
        <v>OK</v>
      </c>
    </row>
    <row r="64" spans="1:24" ht="15" x14ac:dyDescent="0.25">
      <c r="A64" s="66"/>
      <c r="B64" s="67"/>
      <c r="C64" s="66"/>
      <c r="D64" s="68"/>
      <c r="E64" s="116"/>
      <c r="F64" s="116">
        <f t="shared" si="11"/>
        <v>0</v>
      </c>
      <c r="G64" s="116"/>
      <c r="H64" s="116">
        <f t="shared" si="24"/>
        <v>0</v>
      </c>
      <c r="I64" s="63" t="str">
        <f t="shared" si="25"/>
        <v>OK</v>
      </c>
      <c r="J64" s="116"/>
      <c r="K64" s="116">
        <f t="shared" si="14"/>
        <v>0</v>
      </c>
      <c r="L64" s="63" t="str">
        <f t="shared" si="15"/>
        <v>OK</v>
      </c>
      <c r="M64" s="116"/>
      <c r="N64" s="116">
        <f t="shared" si="16"/>
        <v>0</v>
      </c>
      <c r="O64" s="63" t="str">
        <f t="shared" si="17"/>
        <v>OK</v>
      </c>
      <c r="P64" s="116"/>
      <c r="Q64" s="116">
        <f t="shared" si="18"/>
        <v>0</v>
      </c>
      <c r="R64" s="63" t="str">
        <f t="shared" si="19"/>
        <v>OK</v>
      </c>
      <c r="S64" s="116"/>
      <c r="T64" s="116">
        <f t="shared" si="20"/>
        <v>0</v>
      </c>
      <c r="U64" s="63" t="str">
        <f t="shared" si="21"/>
        <v>OK</v>
      </c>
      <c r="V64" s="116"/>
      <c r="W64" s="116">
        <f t="shared" si="22"/>
        <v>0</v>
      </c>
      <c r="X64" s="63" t="str">
        <f t="shared" si="23"/>
        <v>OK</v>
      </c>
    </row>
    <row r="65" spans="1:24" ht="15" x14ac:dyDescent="0.25">
      <c r="A65" s="66"/>
      <c r="B65" s="67"/>
      <c r="C65" s="66"/>
      <c r="D65" s="68"/>
      <c r="E65" s="116"/>
      <c r="F65" s="116">
        <f t="shared" si="11"/>
        <v>0</v>
      </c>
      <c r="G65" s="116"/>
      <c r="H65" s="116">
        <f t="shared" si="24"/>
        <v>0</v>
      </c>
      <c r="I65" s="63" t="str">
        <f t="shared" si="25"/>
        <v>OK</v>
      </c>
      <c r="J65" s="116"/>
      <c r="K65" s="116">
        <f t="shared" si="14"/>
        <v>0</v>
      </c>
      <c r="L65" s="63" t="str">
        <f t="shared" si="15"/>
        <v>OK</v>
      </c>
      <c r="M65" s="116"/>
      <c r="N65" s="116">
        <f t="shared" si="16"/>
        <v>0</v>
      </c>
      <c r="O65" s="63" t="str">
        <f t="shared" si="17"/>
        <v>OK</v>
      </c>
      <c r="P65" s="116"/>
      <c r="Q65" s="116">
        <f t="shared" si="18"/>
        <v>0</v>
      </c>
      <c r="R65" s="63" t="str">
        <f t="shared" si="19"/>
        <v>OK</v>
      </c>
      <c r="S65" s="116"/>
      <c r="T65" s="116">
        <f t="shared" si="20"/>
        <v>0</v>
      </c>
      <c r="U65" s="63" t="str">
        <f t="shared" si="21"/>
        <v>OK</v>
      </c>
      <c r="V65" s="116"/>
      <c r="W65" s="116">
        <f t="shared" si="22"/>
        <v>0</v>
      </c>
      <c r="X65" s="63" t="str">
        <f t="shared" si="23"/>
        <v>OK</v>
      </c>
    </row>
    <row r="66" spans="1:24" ht="15" x14ac:dyDescent="0.25">
      <c r="A66" s="66"/>
      <c r="B66" s="67"/>
      <c r="C66" s="66"/>
      <c r="D66" s="68"/>
      <c r="E66" s="116"/>
      <c r="F66" s="116">
        <f t="shared" si="11"/>
        <v>0</v>
      </c>
      <c r="G66" s="116"/>
      <c r="H66" s="116">
        <f t="shared" si="24"/>
        <v>0</v>
      </c>
      <c r="I66" s="63" t="str">
        <f t="shared" si="25"/>
        <v>OK</v>
      </c>
      <c r="J66" s="116"/>
      <c r="K66" s="116">
        <f t="shared" si="14"/>
        <v>0</v>
      </c>
      <c r="L66" s="63" t="str">
        <f t="shared" si="15"/>
        <v>OK</v>
      </c>
      <c r="M66" s="116"/>
      <c r="N66" s="116">
        <f t="shared" si="16"/>
        <v>0</v>
      </c>
      <c r="O66" s="63" t="str">
        <f t="shared" si="17"/>
        <v>OK</v>
      </c>
      <c r="P66" s="116"/>
      <c r="Q66" s="116">
        <f t="shared" si="18"/>
        <v>0</v>
      </c>
      <c r="R66" s="63" t="str">
        <f t="shared" si="19"/>
        <v>OK</v>
      </c>
      <c r="S66" s="116"/>
      <c r="T66" s="116">
        <f t="shared" si="20"/>
        <v>0</v>
      </c>
      <c r="U66" s="63" t="str">
        <f t="shared" si="21"/>
        <v>OK</v>
      </c>
      <c r="V66" s="116"/>
      <c r="W66" s="116">
        <f t="shared" si="22"/>
        <v>0</v>
      </c>
      <c r="X66" s="63" t="str">
        <f t="shared" si="23"/>
        <v>OK</v>
      </c>
    </row>
    <row r="67" spans="1:24" ht="15" x14ac:dyDescent="0.25">
      <c r="A67" s="66"/>
      <c r="B67" s="67"/>
      <c r="C67" s="66"/>
      <c r="D67" s="68"/>
      <c r="E67" s="116"/>
      <c r="F67" s="116">
        <f t="shared" si="11"/>
        <v>0</v>
      </c>
      <c r="G67" s="116"/>
      <c r="H67" s="116">
        <f t="shared" si="24"/>
        <v>0</v>
      </c>
      <c r="I67" s="63" t="str">
        <f t="shared" si="25"/>
        <v>OK</v>
      </c>
      <c r="J67" s="116"/>
      <c r="K67" s="116">
        <f t="shared" si="14"/>
        <v>0</v>
      </c>
      <c r="L67" s="63" t="str">
        <f t="shared" si="15"/>
        <v>OK</v>
      </c>
      <c r="M67" s="116"/>
      <c r="N67" s="116">
        <f t="shared" si="16"/>
        <v>0</v>
      </c>
      <c r="O67" s="63" t="str">
        <f t="shared" si="17"/>
        <v>OK</v>
      </c>
      <c r="P67" s="116"/>
      <c r="Q67" s="116">
        <f t="shared" si="18"/>
        <v>0</v>
      </c>
      <c r="R67" s="63" t="str">
        <f t="shared" si="19"/>
        <v>OK</v>
      </c>
      <c r="S67" s="116"/>
      <c r="T67" s="116">
        <f t="shared" si="20"/>
        <v>0</v>
      </c>
      <c r="U67" s="63" t="str">
        <f t="shared" si="21"/>
        <v>OK</v>
      </c>
      <c r="V67" s="116"/>
      <c r="W67" s="116">
        <f t="shared" si="22"/>
        <v>0</v>
      </c>
      <c r="X67" s="63" t="str">
        <f t="shared" si="23"/>
        <v>OK</v>
      </c>
    </row>
    <row r="68" spans="1:24" ht="15" x14ac:dyDescent="0.25">
      <c r="A68" s="66"/>
      <c r="B68" s="67"/>
      <c r="C68" s="66"/>
      <c r="D68" s="68"/>
      <c r="E68" s="116"/>
      <c r="F68" s="116">
        <f t="shared" si="11"/>
        <v>0</v>
      </c>
      <c r="G68" s="116"/>
      <c r="H68" s="116">
        <f t="shared" si="24"/>
        <v>0</v>
      </c>
      <c r="I68" s="63" t="str">
        <f t="shared" si="25"/>
        <v>OK</v>
      </c>
      <c r="J68" s="116"/>
      <c r="K68" s="116">
        <f t="shared" si="14"/>
        <v>0</v>
      </c>
      <c r="L68" s="63" t="str">
        <f t="shared" si="15"/>
        <v>OK</v>
      </c>
      <c r="M68" s="116"/>
      <c r="N68" s="116">
        <f t="shared" si="16"/>
        <v>0</v>
      </c>
      <c r="O68" s="63" t="str">
        <f t="shared" si="17"/>
        <v>OK</v>
      </c>
      <c r="P68" s="116"/>
      <c r="Q68" s="116">
        <f t="shared" si="18"/>
        <v>0</v>
      </c>
      <c r="R68" s="63" t="str">
        <f t="shared" si="19"/>
        <v>OK</v>
      </c>
      <c r="S68" s="116"/>
      <c r="T68" s="116">
        <f t="shared" si="20"/>
        <v>0</v>
      </c>
      <c r="U68" s="63" t="str">
        <f t="shared" si="21"/>
        <v>OK</v>
      </c>
      <c r="V68" s="116"/>
      <c r="W68" s="116">
        <f t="shared" si="22"/>
        <v>0</v>
      </c>
      <c r="X68" s="63" t="str">
        <f t="shared" si="23"/>
        <v>OK</v>
      </c>
    </row>
    <row r="69" spans="1:24" ht="15" x14ac:dyDescent="0.25">
      <c r="A69" s="66"/>
      <c r="B69" s="67"/>
      <c r="C69" s="66"/>
      <c r="D69" s="68"/>
      <c r="E69" s="116"/>
      <c r="F69" s="116">
        <f t="shared" si="11"/>
        <v>0</v>
      </c>
      <c r="G69" s="116"/>
      <c r="H69" s="116">
        <f t="shared" si="24"/>
        <v>0</v>
      </c>
      <c r="I69" s="63" t="str">
        <f t="shared" si="25"/>
        <v>OK</v>
      </c>
      <c r="J69" s="116"/>
      <c r="K69" s="116">
        <f t="shared" si="14"/>
        <v>0</v>
      </c>
      <c r="L69" s="63" t="str">
        <f t="shared" si="15"/>
        <v>OK</v>
      </c>
      <c r="M69" s="116"/>
      <c r="N69" s="116">
        <f t="shared" si="16"/>
        <v>0</v>
      </c>
      <c r="O69" s="63" t="str">
        <f t="shared" si="17"/>
        <v>OK</v>
      </c>
      <c r="P69" s="116"/>
      <c r="Q69" s="116">
        <f t="shared" si="18"/>
        <v>0</v>
      </c>
      <c r="R69" s="63" t="str">
        <f t="shared" si="19"/>
        <v>OK</v>
      </c>
      <c r="S69" s="116"/>
      <c r="T69" s="116">
        <f t="shared" si="20"/>
        <v>0</v>
      </c>
      <c r="U69" s="63" t="str">
        <f t="shared" si="21"/>
        <v>OK</v>
      </c>
      <c r="V69" s="116"/>
      <c r="W69" s="116">
        <f t="shared" si="22"/>
        <v>0</v>
      </c>
      <c r="X69" s="63" t="str">
        <f t="shared" si="23"/>
        <v>OK</v>
      </c>
    </row>
    <row r="70" spans="1:24" ht="15" x14ac:dyDescent="0.25">
      <c r="A70" s="66"/>
      <c r="B70" s="67"/>
      <c r="C70" s="66"/>
      <c r="D70" s="68"/>
      <c r="E70" s="116"/>
      <c r="F70" s="116">
        <f t="shared" si="11"/>
        <v>0</v>
      </c>
      <c r="G70" s="116"/>
      <c r="H70" s="116">
        <f t="shared" si="24"/>
        <v>0</v>
      </c>
      <c r="I70" s="63" t="str">
        <f t="shared" si="25"/>
        <v>OK</v>
      </c>
      <c r="J70" s="116"/>
      <c r="K70" s="116">
        <f t="shared" si="14"/>
        <v>0</v>
      </c>
      <c r="L70" s="63" t="str">
        <f t="shared" si="15"/>
        <v>OK</v>
      </c>
      <c r="M70" s="116"/>
      <c r="N70" s="116">
        <f t="shared" si="16"/>
        <v>0</v>
      </c>
      <c r="O70" s="63" t="str">
        <f t="shared" si="17"/>
        <v>OK</v>
      </c>
      <c r="P70" s="116"/>
      <c r="Q70" s="116">
        <f t="shared" si="18"/>
        <v>0</v>
      </c>
      <c r="R70" s="63" t="str">
        <f t="shared" si="19"/>
        <v>OK</v>
      </c>
      <c r="S70" s="116"/>
      <c r="T70" s="116">
        <f t="shared" si="20"/>
        <v>0</v>
      </c>
      <c r="U70" s="63" t="str">
        <f t="shared" si="21"/>
        <v>OK</v>
      </c>
      <c r="V70" s="116"/>
      <c r="W70" s="116">
        <f t="shared" si="22"/>
        <v>0</v>
      </c>
      <c r="X70" s="63" t="str">
        <f t="shared" si="23"/>
        <v>OK</v>
      </c>
    </row>
    <row r="71" spans="1:24" ht="15" x14ac:dyDescent="0.25">
      <c r="A71" s="66"/>
      <c r="B71" s="67"/>
      <c r="C71" s="66"/>
      <c r="D71" s="68"/>
      <c r="E71" s="116"/>
      <c r="F71" s="116">
        <f t="shared" si="11"/>
        <v>0</v>
      </c>
      <c r="G71" s="116"/>
      <c r="H71" s="116">
        <f t="shared" si="24"/>
        <v>0</v>
      </c>
      <c r="I71" s="63" t="str">
        <f t="shared" si="25"/>
        <v>OK</v>
      </c>
      <c r="J71" s="116"/>
      <c r="K71" s="116">
        <f t="shared" si="14"/>
        <v>0</v>
      </c>
      <c r="L71" s="63" t="str">
        <f t="shared" si="15"/>
        <v>OK</v>
      </c>
      <c r="M71" s="116"/>
      <c r="N71" s="116">
        <f t="shared" si="16"/>
        <v>0</v>
      </c>
      <c r="O71" s="63" t="str">
        <f t="shared" si="17"/>
        <v>OK</v>
      </c>
      <c r="P71" s="116"/>
      <c r="Q71" s="116">
        <f t="shared" si="18"/>
        <v>0</v>
      </c>
      <c r="R71" s="63" t="str">
        <f t="shared" si="19"/>
        <v>OK</v>
      </c>
      <c r="S71" s="116"/>
      <c r="T71" s="116">
        <f t="shared" si="20"/>
        <v>0</v>
      </c>
      <c r="U71" s="63" t="str">
        <f t="shared" si="21"/>
        <v>OK</v>
      </c>
      <c r="V71" s="116"/>
      <c r="W71" s="116">
        <f t="shared" si="22"/>
        <v>0</v>
      </c>
      <c r="X71" s="63" t="str">
        <f t="shared" si="23"/>
        <v>OK</v>
      </c>
    </row>
    <row r="72" spans="1:24" ht="15" x14ac:dyDescent="0.25">
      <c r="A72" s="66"/>
      <c r="B72" s="67"/>
      <c r="C72" s="66"/>
      <c r="D72" s="68"/>
      <c r="E72" s="116"/>
      <c r="F72" s="116">
        <f t="shared" si="11"/>
        <v>0</v>
      </c>
      <c r="G72" s="116"/>
      <c r="H72" s="116">
        <f t="shared" si="24"/>
        <v>0</v>
      </c>
      <c r="I72" s="63" t="str">
        <f t="shared" si="25"/>
        <v>OK</v>
      </c>
      <c r="J72" s="116"/>
      <c r="K72" s="116">
        <f t="shared" si="14"/>
        <v>0</v>
      </c>
      <c r="L72" s="63" t="str">
        <f t="shared" si="15"/>
        <v>OK</v>
      </c>
      <c r="M72" s="116"/>
      <c r="N72" s="116">
        <f t="shared" si="16"/>
        <v>0</v>
      </c>
      <c r="O72" s="63" t="str">
        <f t="shared" si="17"/>
        <v>OK</v>
      </c>
      <c r="P72" s="116"/>
      <c r="Q72" s="116">
        <f t="shared" si="18"/>
        <v>0</v>
      </c>
      <c r="R72" s="63" t="str">
        <f t="shared" si="19"/>
        <v>OK</v>
      </c>
      <c r="S72" s="116"/>
      <c r="T72" s="116">
        <f t="shared" si="20"/>
        <v>0</v>
      </c>
      <c r="U72" s="63" t="str">
        <f t="shared" si="21"/>
        <v>OK</v>
      </c>
      <c r="V72" s="116"/>
      <c r="W72" s="116">
        <f t="shared" si="22"/>
        <v>0</v>
      </c>
      <c r="X72" s="63" t="str">
        <f t="shared" si="23"/>
        <v>OK</v>
      </c>
    </row>
    <row r="73" spans="1:24" ht="15" x14ac:dyDescent="0.25">
      <c r="A73" s="66"/>
      <c r="B73" s="67"/>
      <c r="C73" s="66"/>
      <c r="D73" s="68"/>
      <c r="E73" s="116"/>
      <c r="F73" s="116">
        <f t="shared" si="11"/>
        <v>0</v>
      </c>
      <c r="G73" s="116"/>
      <c r="H73" s="116">
        <f t="shared" si="24"/>
        <v>0</v>
      </c>
      <c r="I73" s="63" t="str">
        <f t="shared" si="25"/>
        <v>OK</v>
      </c>
      <c r="J73" s="116"/>
      <c r="K73" s="116">
        <f t="shared" si="14"/>
        <v>0</v>
      </c>
      <c r="L73" s="63" t="str">
        <f t="shared" si="15"/>
        <v>OK</v>
      </c>
      <c r="M73" s="116"/>
      <c r="N73" s="116">
        <f t="shared" si="16"/>
        <v>0</v>
      </c>
      <c r="O73" s="63" t="str">
        <f t="shared" si="17"/>
        <v>OK</v>
      </c>
      <c r="P73" s="116"/>
      <c r="Q73" s="116">
        <f t="shared" si="18"/>
        <v>0</v>
      </c>
      <c r="R73" s="63" t="str">
        <f t="shared" si="19"/>
        <v>OK</v>
      </c>
      <c r="S73" s="116"/>
      <c r="T73" s="116">
        <f t="shared" si="20"/>
        <v>0</v>
      </c>
      <c r="U73" s="63" t="str">
        <f t="shared" si="21"/>
        <v>OK</v>
      </c>
      <c r="V73" s="116"/>
      <c r="W73" s="116">
        <f t="shared" si="22"/>
        <v>0</v>
      </c>
      <c r="X73" s="63" t="str">
        <f t="shared" si="23"/>
        <v>OK</v>
      </c>
    </row>
    <row r="74" spans="1:24" ht="15" x14ac:dyDescent="0.25">
      <c r="A74" s="66"/>
      <c r="B74" s="67"/>
      <c r="C74" s="66"/>
      <c r="D74" s="68"/>
      <c r="E74" s="116"/>
      <c r="F74" s="116">
        <f t="shared" ref="F74:F106" si="26">ROUND($D74*E74,0)</f>
        <v>0</v>
      </c>
      <c r="G74" s="116"/>
      <c r="H74" s="116">
        <f t="shared" si="24"/>
        <v>0</v>
      </c>
      <c r="I74" s="63" t="str">
        <f t="shared" si="25"/>
        <v>OK</v>
      </c>
      <c r="J74" s="116"/>
      <c r="K74" s="116">
        <f t="shared" si="14"/>
        <v>0</v>
      </c>
      <c r="L74" s="63" t="str">
        <f t="shared" si="15"/>
        <v>OK</v>
      </c>
      <c r="M74" s="116"/>
      <c r="N74" s="116">
        <f t="shared" si="16"/>
        <v>0</v>
      </c>
      <c r="O74" s="63" t="str">
        <f t="shared" si="17"/>
        <v>OK</v>
      </c>
      <c r="P74" s="116"/>
      <c r="Q74" s="116">
        <f t="shared" si="18"/>
        <v>0</v>
      </c>
      <c r="R74" s="63" t="str">
        <f t="shared" si="19"/>
        <v>OK</v>
      </c>
      <c r="S74" s="116"/>
      <c r="T74" s="116">
        <f t="shared" si="20"/>
        <v>0</v>
      </c>
      <c r="U74" s="63" t="str">
        <f t="shared" si="21"/>
        <v>OK</v>
      </c>
      <c r="V74" s="116"/>
      <c r="W74" s="116">
        <f t="shared" si="22"/>
        <v>0</v>
      </c>
      <c r="X74" s="63" t="str">
        <f t="shared" si="23"/>
        <v>OK</v>
      </c>
    </row>
    <row r="75" spans="1:24" ht="15" x14ac:dyDescent="0.25">
      <c r="A75" s="66"/>
      <c r="B75" s="67"/>
      <c r="C75" s="66"/>
      <c r="D75" s="68"/>
      <c r="E75" s="116"/>
      <c r="F75" s="116">
        <f t="shared" si="26"/>
        <v>0</v>
      </c>
      <c r="G75" s="116"/>
      <c r="H75" s="116">
        <f t="shared" si="24"/>
        <v>0</v>
      </c>
      <c r="I75" s="63" t="str">
        <f t="shared" si="25"/>
        <v>OK</v>
      </c>
      <c r="J75" s="116"/>
      <c r="K75" s="116">
        <f t="shared" ref="K75:K106" si="27">ROUND($D75*J75,0)</f>
        <v>0</v>
      </c>
      <c r="L75" s="63" t="str">
        <f t="shared" ref="L75:L106" si="28">+IF(J75&lt;=$E75,"OK","NO OK")</f>
        <v>OK</v>
      </c>
      <c r="M75" s="116"/>
      <c r="N75" s="116">
        <f t="shared" ref="N75:N106" si="29">ROUND($D75*M75,0)</f>
        <v>0</v>
      </c>
      <c r="O75" s="63" t="str">
        <f t="shared" ref="O75:O106" si="30">+IF(M75&lt;=$E75,"OK","NO OK")</f>
        <v>OK</v>
      </c>
      <c r="P75" s="116"/>
      <c r="Q75" s="116">
        <f t="shared" ref="Q75:Q106" si="31">ROUND($D75*P75,0)</f>
        <v>0</v>
      </c>
      <c r="R75" s="63" t="str">
        <f t="shared" ref="R75:R106" si="32">+IF(P75&lt;=$E75,"OK","NO OK")</f>
        <v>OK</v>
      </c>
      <c r="S75" s="116"/>
      <c r="T75" s="116">
        <f t="shared" ref="T75:T106" si="33">ROUND($D75*S75,0)</f>
        <v>0</v>
      </c>
      <c r="U75" s="63" t="str">
        <f t="shared" ref="U75:U106" si="34">+IF(S75&lt;=$E75,"OK","NO OK")</f>
        <v>OK</v>
      </c>
      <c r="V75" s="116"/>
      <c r="W75" s="116">
        <f t="shared" ref="W75:W106" si="35">ROUND($D75*V75,0)</f>
        <v>0</v>
      </c>
      <c r="X75" s="63" t="str">
        <f t="shared" ref="X75:X106" si="36">+IF(V75&lt;=$E75,"OK","NO OK")</f>
        <v>OK</v>
      </c>
    </row>
    <row r="76" spans="1:24" ht="15" x14ac:dyDescent="0.25">
      <c r="A76" s="66"/>
      <c r="B76" s="67"/>
      <c r="C76" s="66"/>
      <c r="D76" s="68"/>
      <c r="E76" s="116"/>
      <c r="F76" s="116">
        <f t="shared" si="26"/>
        <v>0</v>
      </c>
      <c r="G76" s="116"/>
      <c r="H76" s="116">
        <f t="shared" ref="H76:H106" si="37">ROUND($D76*G76,0)</f>
        <v>0</v>
      </c>
      <c r="I76" s="63" t="str">
        <f t="shared" ref="I76:I106" si="38">+IF(G76&lt;=$E76,"OK","NO OK")</f>
        <v>OK</v>
      </c>
      <c r="J76" s="116"/>
      <c r="K76" s="116">
        <f t="shared" si="27"/>
        <v>0</v>
      </c>
      <c r="L76" s="63" t="str">
        <f t="shared" si="28"/>
        <v>OK</v>
      </c>
      <c r="M76" s="116"/>
      <c r="N76" s="116">
        <f t="shared" si="29"/>
        <v>0</v>
      </c>
      <c r="O76" s="63" t="str">
        <f t="shared" si="30"/>
        <v>OK</v>
      </c>
      <c r="P76" s="116"/>
      <c r="Q76" s="116">
        <f t="shared" si="31"/>
        <v>0</v>
      </c>
      <c r="R76" s="63" t="str">
        <f t="shared" si="32"/>
        <v>OK</v>
      </c>
      <c r="S76" s="116"/>
      <c r="T76" s="116">
        <f t="shared" si="33"/>
        <v>0</v>
      </c>
      <c r="U76" s="63" t="str">
        <f t="shared" si="34"/>
        <v>OK</v>
      </c>
      <c r="V76" s="116"/>
      <c r="W76" s="116">
        <f t="shared" si="35"/>
        <v>0</v>
      </c>
      <c r="X76" s="63" t="str">
        <f t="shared" si="36"/>
        <v>OK</v>
      </c>
    </row>
    <row r="77" spans="1:24" ht="15" x14ac:dyDescent="0.25">
      <c r="A77" s="66"/>
      <c r="B77" s="67"/>
      <c r="C77" s="66"/>
      <c r="D77" s="68"/>
      <c r="E77" s="116"/>
      <c r="F77" s="116">
        <f t="shared" si="26"/>
        <v>0</v>
      </c>
      <c r="G77" s="116"/>
      <c r="H77" s="116">
        <f t="shared" si="37"/>
        <v>0</v>
      </c>
      <c r="I77" s="63" t="str">
        <f t="shared" si="38"/>
        <v>OK</v>
      </c>
      <c r="J77" s="116"/>
      <c r="K77" s="116">
        <f t="shared" si="27"/>
        <v>0</v>
      </c>
      <c r="L77" s="63" t="str">
        <f t="shared" si="28"/>
        <v>OK</v>
      </c>
      <c r="M77" s="116"/>
      <c r="N77" s="116">
        <f t="shared" si="29"/>
        <v>0</v>
      </c>
      <c r="O77" s="63" t="str">
        <f t="shared" si="30"/>
        <v>OK</v>
      </c>
      <c r="P77" s="116"/>
      <c r="Q77" s="116">
        <f t="shared" si="31"/>
        <v>0</v>
      </c>
      <c r="R77" s="63" t="str">
        <f t="shared" si="32"/>
        <v>OK</v>
      </c>
      <c r="S77" s="116"/>
      <c r="T77" s="116">
        <f t="shared" si="33"/>
        <v>0</v>
      </c>
      <c r="U77" s="63" t="str">
        <f t="shared" si="34"/>
        <v>OK</v>
      </c>
      <c r="V77" s="116"/>
      <c r="W77" s="116">
        <f t="shared" si="35"/>
        <v>0</v>
      </c>
      <c r="X77" s="63" t="str">
        <f t="shared" si="36"/>
        <v>OK</v>
      </c>
    </row>
    <row r="78" spans="1:24" ht="15" x14ac:dyDescent="0.25">
      <c r="A78" s="66"/>
      <c r="B78" s="67"/>
      <c r="C78" s="66"/>
      <c r="D78" s="68"/>
      <c r="E78" s="116"/>
      <c r="F78" s="116">
        <f t="shared" si="26"/>
        <v>0</v>
      </c>
      <c r="G78" s="116"/>
      <c r="H78" s="116">
        <f t="shared" si="37"/>
        <v>0</v>
      </c>
      <c r="I78" s="63" t="str">
        <f t="shared" si="38"/>
        <v>OK</v>
      </c>
      <c r="J78" s="116"/>
      <c r="K78" s="116">
        <f t="shared" si="27"/>
        <v>0</v>
      </c>
      <c r="L78" s="63" t="str">
        <f t="shared" si="28"/>
        <v>OK</v>
      </c>
      <c r="M78" s="116"/>
      <c r="N78" s="116">
        <f t="shared" si="29"/>
        <v>0</v>
      </c>
      <c r="O78" s="63" t="str">
        <f t="shared" si="30"/>
        <v>OK</v>
      </c>
      <c r="P78" s="116"/>
      <c r="Q78" s="116">
        <f t="shared" si="31"/>
        <v>0</v>
      </c>
      <c r="R78" s="63" t="str">
        <f t="shared" si="32"/>
        <v>OK</v>
      </c>
      <c r="S78" s="116"/>
      <c r="T78" s="116">
        <f t="shared" si="33"/>
        <v>0</v>
      </c>
      <c r="U78" s="63" t="str">
        <f t="shared" si="34"/>
        <v>OK</v>
      </c>
      <c r="V78" s="116"/>
      <c r="W78" s="116">
        <f t="shared" si="35"/>
        <v>0</v>
      </c>
      <c r="X78" s="63" t="str">
        <f t="shared" si="36"/>
        <v>OK</v>
      </c>
    </row>
    <row r="79" spans="1:24" ht="15" x14ac:dyDescent="0.25">
      <c r="A79" s="66"/>
      <c r="B79" s="67"/>
      <c r="C79" s="66"/>
      <c r="D79" s="68"/>
      <c r="E79" s="116"/>
      <c r="F79" s="116">
        <f t="shared" si="26"/>
        <v>0</v>
      </c>
      <c r="G79" s="116"/>
      <c r="H79" s="116">
        <f t="shared" si="37"/>
        <v>0</v>
      </c>
      <c r="I79" s="63" t="str">
        <f t="shared" si="38"/>
        <v>OK</v>
      </c>
      <c r="J79" s="116"/>
      <c r="K79" s="116">
        <f t="shared" si="27"/>
        <v>0</v>
      </c>
      <c r="L79" s="63" t="str">
        <f t="shared" si="28"/>
        <v>OK</v>
      </c>
      <c r="M79" s="116"/>
      <c r="N79" s="116">
        <f t="shared" si="29"/>
        <v>0</v>
      </c>
      <c r="O79" s="63" t="str">
        <f t="shared" si="30"/>
        <v>OK</v>
      </c>
      <c r="P79" s="116"/>
      <c r="Q79" s="116">
        <f t="shared" si="31"/>
        <v>0</v>
      </c>
      <c r="R79" s="63" t="str">
        <f t="shared" si="32"/>
        <v>OK</v>
      </c>
      <c r="S79" s="116"/>
      <c r="T79" s="116">
        <f t="shared" si="33"/>
        <v>0</v>
      </c>
      <c r="U79" s="63" t="str">
        <f t="shared" si="34"/>
        <v>OK</v>
      </c>
      <c r="V79" s="116"/>
      <c r="W79" s="116">
        <f t="shared" si="35"/>
        <v>0</v>
      </c>
      <c r="X79" s="63" t="str">
        <f t="shared" si="36"/>
        <v>OK</v>
      </c>
    </row>
    <row r="80" spans="1:24" ht="15" x14ac:dyDescent="0.25">
      <c r="A80" s="66"/>
      <c r="B80" s="67"/>
      <c r="C80" s="66"/>
      <c r="D80" s="68"/>
      <c r="E80" s="116"/>
      <c r="F80" s="116">
        <f t="shared" si="26"/>
        <v>0</v>
      </c>
      <c r="G80" s="116"/>
      <c r="H80" s="116">
        <f t="shared" si="37"/>
        <v>0</v>
      </c>
      <c r="I80" s="63" t="str">
        <f t="shared" si="38"/>
        <v>OK</v>
      </c>
      <c r="J80" s="116"/>
      <c r="K80" s="116">
        <f t="shared" si="27"/>
        <v>0</v>
      </c>
      <c r="L80" s="63" t="str">
        <f t="shared" si="28"/>
        <v>OK</v>
      </c>
      <c r="M80" s="116"/>
      <c r="N80" s="116">
        <f t="shared" si="29"/>
        <v>0</v>
      </c>
      <c r="O80" s="63" t="str">
        <f t="shared" si="30"/>
        <v>OK</v>
      </c>
      <c r="P80" s="116"/>
      <c r="Q80" s="116">
        <f t="shared" si="31"/>
        <v>0</v>
      </c>
      <c r="R80" s="63" t="str">
        <f t="shared" si="32"/>
        <v>OK</v>
      </c>
      <c r="S80" s="116"/>
      <c r="T80" s="116">
        <f t="shared" si="33"/>
        <v>0</v>
      </c>
      <c r="U80" s="63" t="str">
        <f t="shared" si="34"/>
        <v>OK</v>
      </c>
      <c r="V80" s="116"/>
      <c r="W80" s="116">
        <f t="shared" si="35"/>
        <v>0</v>
      </c>
      <c r="X80" s="63" t="str">
        <f t="shared" si="36"/>
        <v>OK</v>
      </c>
    </row>
    <row r="81" spans="1:24" ht="15" x14ac:dyDescent="0.25">
      <c r="A81" s="66"/>
      <c r="B81" s="67"/>
      <c r="C81" s="66"/>
      <c r="D81" s="68"/>
      <c r="E81" s="116"/>
      <c r="F81" s="116">
        <f t="shared" si="26"/>
        <v>0</v>
      </c>
      <c r="G81" s="116"/>
      <c r="H81" s="116">
        <f t="shared" si="37"/>
        <v>0</v>
      </c>
      <c r="I81" s="63" t="str">
        <f t="shared" si="38"/>
        <v>OK</v>
      </c>
      <c r="J81" s="116"/>
      <c r="K81" s="116">
        <f t="shared" si="27"/>
        <v>0</v>
      </c>
      <c r="L81" s="63" t="str">
        <f t="shared" si="28"/>
        <v>OK</v>
      </c>
      <c r="M81" s="116"/>
      <c r="N81" s="116">
        <f t="shared" si="29"/>
        <v>0</v>
      </c>
      <c r="O81" s="63" t="str">
        <f t="shared" si="30"/>
        <v>OK</v>
      </c>
      <c r="P81" s="116"/>
      <c r="Q81" s="116">
        <f t="shared" si="31"/>
        <v>0</v>
      </c>
      <c r="R81" s="63" t="str">
        <f t="shared" si="32"/>
        <v>OK</v>
      </c>
      <c r="S81" s="116"/>
      <c r="T81" s="116">
        <f t="shared" si="33"/>
        <v>0</v>
      </c>
      <c r="U81" s="63" t="str">
        <f t="shared" si="34"/>
        <v>OK</v>
      </c>
      <c r="V81" s="116"/>
      <c r="W81" s="116">
        <f t="shared" si="35"/>
        <v>0</v>
      </c>
      <c r="X81" s="63" t="str">
        <f t="shared" si="36"/>
        <v>OK</v>
      </c>
    </row>
    <row r="82" spans="1:24" ht="15" x14ac:dyDescent="0.25">
      <c r="A82" s="66"/>
      <c r="B82" s="67"/>
      <c r="C82" s="66"/>
      <c r="D82" s="68"/>
      <c r="E82" s="116"/>
      <c r="F82" s="116">
        <f t="shared" si="26"/>
        <v>0</v>
      </c>
      <c r="G82" s="116"/>
      <c r="H82" s="116">
        <f t="shared" si="37"/>
        <v>0</v>
      </c>
      <c r="I82" s="63" t="str">
        <f t="shared" si="38"/>
        <v>OK</v>
      </c>
      <c r="J82" s="116"/>
      <c r="K82" s="116">
        <f t="shared" si="27"/>
        <v>0</v>
      </c>
      <c r="L82" s="63" t="str">
        <f t="shared" si="28"/>
        <v>OK</v>
      </c>
      <c r="M82" s="116"/>
      <c r="N82" s="116">
        <f t="shared" si="29"/>
        <v>0</v>
      </c>
      <c r="O82" s="63" t="str">
        <f t="shared" si="30"/>
        <v>OK</v>
      </c>
      <c r="P82" s="116"/>
      <c r="Q82" s="116">
        <f t="shared" si="31"/>
        <v>0</v>
      </c>
      <c r="R82" s="63" t="str">
        <f t="shared" si="32"/>
        <v>OK</v>
      </c>
      <c r="S82" s="116"/>
      <c r="T82" s="116">
        <f t="shared" si="33"/>
        <v>0</v>
      </c>
      <c r="U82" s="63" t="str">
        <f t="shared" si="34"/>
        <v>OK</v>
      </c>
      <c r="V82" s="116"/>
      <c r="W82" s="116">
        <f t="shared" si="35"/>
        <v>0</v>
      </c>
      <c r="X82" s="63" t="str">
        <f t="shared" si="36"/>
        <v>OK</v>
      </c>
    </row>
    <row r="83" spans="1:24" ht="15" x14ac:dyDescent="0.25">
      <c r="A83" s="66"/>
      <c r="B83" s="67"/>
      <c r="C83" s="66"/>
      <c r="D83" s="68"/>
      <c r="E83" s="116"/>
      <c r="F83" s="116">
        <f t="shared" si="26"/>
        <v>0</v>
      </c>
      <c r="G83" s="116"/>
      <c r="H83" s="116">
        <f t="shared" si="37"/>
        <v>0</v>
      </c>
      <c r="I83" s="63" t="str">
        <f t="shared" si="38"/>
        <v>OK</v>
      </c>
      <c r="J83" s="116"/>
      <c r="K83" s="116">
        <f t="shared" si="27"/>
        <v>0</v>
      </c>
      <c r="L83" s="63" t="str">
        <f t="shared" si="28"/>
        <v>OK</v>
      </c>
      <c r="M83" s="116"/>
      <c r="N83" s="116">
        <f t="shared" si="29"/>
        <v>0</v>
      </c>
      <c r="O83" s="63" t="str">
        <f t="shared" si="30"/>
        <v>OK</v>
      </c>
      <c r="P83" s="116"/>
      <c r="Q83" s="116">
        <f t="shared" si="31"/>
        <v>0</v>
      </c>
      <c r="R83" s="63" t="str">
        <f t="shared" si="32"/>
        <v>OK</v>
      </c>
      <c r="S83" s="116"/>
      <c r="T83" s="116">
        <f t="shared" si="33"/>
        <v>0</v>
      </c>
      <c r="U83" s="63" t="str">
        <f t="shared" si="34"/>
        <v>OK</v>
      </c>
      <c r="V83" s="116"/>
      <c r="W83" s="116">
        <f t="shared" si="35"/>
        <v>0</v>
      </c>
      <c r="X83" s="63" t="str">
        <f t="shared" si="36"/>
        <v>OK</v>
      </c>
    </row>
    <row r="84" spans="1:24" ht="15" x14ac:dyDescent="0.25">
      <c r="A84" s="66"/>
      <c r="B84" s="67"/>
      <c r="C84" s="66"/>
      <c r="D84" s="68"/>
      <c r="E84" s="116"/>
      <c r="F84" s="116">
        <f t="shared" si="26"/>
        <v>0</v>
      </c>
      <c r="G84" s="116"/>
      <c r="H84" s="116">
        <f t="shared" si="37"/>
        <v>0</v>
      </c>
      <c r="I84" s="63" t="str">
        <f t="shared" si="38"/>
        <v>OK</v>
      </c>
      <c r="J84" s="116"/>
      <c r="K84" s="116">
        <f t="shared" si="27"/>
        <v>0</v>
      </c>
      <c r="L84" s="63" t="str">
        <f t="shared" si="28"/>
        <v>OK</v>
      </c>
      <c r="M84" s="116"/>
      <c r="N84" s="116">
        <f t="shared" si="29"/>
        <v>0</v>
      </c>
      <c r="O84" s="63" t="str">
        <f t="shared" si="30"/>
        <v>OK</v>
      </c>
      <c r="P84" s="116"/>
      <c r="Q84" s="116">
        <f t="shared" si="31"/>
        <v>0</v>
      </c>
      <c r="R84" s="63" t="str">
        <f t="shared" si="32"/>
        <v>OK</v>
      </c>
      <c r="S84" s="116"/>
      <c r="T84" s="116">
        <f t="shared" si="33"/>
        <v>0</v>
      </c>
      <c r="U84" s="63" t="str">
        <f t="shared" si="34"/>
        <v>OK</v>
      </c>
      <c r="V84" s="116"/>
      <c r="W84" s="116">
        <f t="shared" si="35"/>
        <v>0</v>
      </c>
      <c r="X84" s="63" t="str">
        <f t="shared" si="36"/>
        <v>OK</v>
      </c>
    </row>
    <row r="85" spans="1:24" ht="15" x14ac:dyDescent="0.25">
      <c r="A85" s="66"/>
      <c r="B85" s="67"/>
      <c r="C85" s="66"/>
      <c r="D85" s="68"/>
      <c r="E85" s="116"/>
      <c r="F85" s="116">
        <f t="shared" si="26"/>
        <v>0</v>
      </c>
      <c r="G85" s="116"/>
      <c r="H85" s="116">
        <f t="shared" si="37"/>
        <v>0</v>
      </c>
      <c r="I85" s="63" t="str">
        <f t="shared" si="38"/>
        <v>OK</v>
      </c>
      <c r="J85" s="116"/>
      <c r="K85" s="116">
        <f t="shared" si="27"/>
        <v>0</v>
      </c>
      <c r="L85" s="63" t="str">
        <f t="shared" si="28"/>
        <v>OK</v>
      </c>
      <c r="M85" s="116"/>
      <c r="N85" s="116">
        <f t="shared" si="29"/>
        <v>0</v>
      </c>
      <c r="O85" s="63" t="str">
        <f t="shared" si="30"/>
        <v>OK</v>
      </c>
      <c r="P85" s="116"/>
      <c r="Q85" s="116">
        <f t="shared" si="31"/>
        <v>0</v>
      </c>
      <c r="R85" s="63" t="str">
        <f t="shared" si="32"/>
        <v>OK</v>
      </c>
      <c r="S85" s="116"/>
      <c r="T85" s="116">
        <f t="shared" si="33"/>
        <v>0</v>
      </c>
      <c r="U85" s="63" t="str">
        <f t="shared" si="34"/>
        <v>OK</v>
      </c>
      <c r="V85" s="116"/>
      <c r="W85" s="116">
        <f t="shared" si="35"/>
        <v>0</v>
      </c>
      <c r="X85" s="63" t="str">
        <f t="shared" si="36"/>
        <v>OK</v>
      </c>
    </row>
    <row r="86" spans="1:24" ht="15" x14ac:dyDescent="0.25">
      <c r="A86" s="66"/>
      <c r="B86" s="67"/>
      <c r="C86" s="66"/>
      <c r="D86" s="68"/>
      <c r="E86" s="116"/>
      <c r="F86" s="116">
        <f t="shared" si="26"/>
        <v>0</v>
      </c>
      <c r="G86" s="116"/>
      <c r="H86" s="116">
        <f t="shared" si="37"/>
        <v>0</v>
      </c>
      <c r="I86" s="63" t="str">
        <f t="shared" si="38"/>
        <v>OK</v>
      </c>
      <c r="J86" s="116"/>
      <c r="K86" s="116">
        <f t="shared" si="27"/>
        <v>0</v>
      </c>
      <c r="L86" s="63" t="str">
        <f t="shared" si="28"/>
        <v>OK</v>
      </c>
      <c r="M86" s="116"/>
      <c r="N86" s="116">
        <f t="shared" si="29"/>
        <v>0</v>
      </c>
      <c r="O86" s="63" t="str">
        <f t="shared" si="30"/>
        <v>OK</v>
      </c>
      <c r="P86" s="116"/>
      <c r="Q86" s="116">
        <f t="shared" si="31"/>
        <v>0</v>
      </c>
      <c r="R86" s="63" t="str">
        <f t="shared" si="32"/>
        <v>OK</v>
      </c>
      <c r="S86" s="116"/>
      <c r="T86" s="116">
        <f t="shared" si="33"/>
        <v>0</v>
      </c>
      <c r="U86" s="63" t="str">
        <f t="shared" si="34"/>
        <v>OK</v>
      </c>
      <c r="V86" s="116"/>
      <c r="W86" s="116">
        <f t="shared" si="35"/>
        <v>0</v>
      </c>
      <c r="X86" s="63" t="str">
        <f t="shared" si="36"/>
        <v>OK</v>
      </c>
    </row>
    <row r="87" spans="1:24" ht="15" x14ac:dyDescent="0.25">
      <c r="A87" s="66"/>
      <c r="B87" s="67"/>
      <c r="C87" s="66"/>
      <c r="D87" s="68"/>
      <c r="E87" s="116"/>
      <c r="F87" s="116">
        <f t="shared" si="26"/>
        <v>0</v>
      </c>
      <c r="G87" s="116"/>
      <c r="H87" s="116">
        <f t="shared" si="37"/>
        <v>0</v>
      </c>
      <c r="I87" s="63" t="str">
        <f t="shared" si="38"/>
        <v>OK</v>
      </c>
      <c r="J87" s="116"/>
      <c r="K87" s="116">
        <f t="shared" si="27"/>
        <v>0</v>
      </c>
      <c r="L87" s="63" t="str">
        <f t="shared" si="28"/>
        <v>OK</v>
      </c>
      <c r="M87" s="116"/>
      <c r="N87" s="116">
        <f t="shared" si="29"/>
        <v>0</v>
      </c>
      <c r="O87" s="63" t="str">
        <f t="shared" si="30"/>
        <v>OK</v>
      </c>
      <c r="P87" s="116"/>
      <c r="Q87" s="116">
        <f t="shared" si="31"/>
        <v>0</v>
      </c>
      <c r="R87" s="63" t="str">
        <f t="shared" si="32"/>
        <v>OK</v>
      </c>
      <c r="S87" s="116"/>
      <c r="T87" s="116">
        <f t="shared" si="33"/>
        <v>0</v>
      </c>
      <c r="U87" s="63" t="str">
        <f t="shared" si="34"/>
        <v>OK</v>
      </c>
      <c r="V87" s="116"/>
      <c r="W87" s="116">
        <f t="shared" si="35"/>
        <v>0</v>
      </c>
      <c r="X87" s="63" t="str">
        <f t="shared" si="36"/>
        <v>OK</v>
      </c>
    </row>
    <row r="88" spans="1:24" ht="15" x14ac:dyDescent="0.25">
      <c r="A88" s="66"/>
      <c r="B88" s="67"/>
      <c r="C88" s="66"/>
      <c r="D88" s="68"/>
      <c r="E88" s="116"/>
      <c r="F88" s="116">
        <f t="shared" si="26"/>
        <v>0</v>
      </c>
      <c r="G88" s="116"/>
      <c r="H88" s="116">
        <f t="shared" si="37"/>
        <v>0</v>
      </c>
      <c r="I88" s="63" t="str">
        <f t="shared" si="38"/>
        <v>OK</v>
      </c>
      <c r="J88" s="116"/>
      <c r="K88" s="116">
        <f t="shared" si="27"/>
        <v>0</v>
      </c>
      <c r="L88" s="63" t="str">
        <f t="shared" si="28"/>
        <v>OK</v>
      </c>
      <c r="M88" s="116"/>
      <c r="N88" s="116">
        <f t="shared" si="29"/>
        <v>0</v>
      </c>
      <c r="O88" s="63" t="str">
        <f t="shared" si="30"/>
        <v>OK</v>
      </c>
      <c r="P88" s="116"/>
      <c r="Q88" s="116">
        <f t="shared" si="31"/>
        <v>0</v>
      </c>
      <c r="R88" s="63" t="str">
        <f t="shared" si="32"/>
        <v>OK</v>
      </c>
      <c r="S88" s="116"/>
      <c r="T88" s="116">
        <f t="shared" si="33"/>
        <v>0</v>
      </c>
      <c r="U88" s="63" t="str">
        <f t="shared" si="34"/>
        <v>OK</v>
      </c>
      <c r="V88" s="116"/>
      <c r="W88" s="116">
        <f t="shared" si="35"/>
        <v>0</v>
      </c>
      <c r="X88" s="63" t="str">
        <f t="shared" si="36"/>
        <v>OK</v>
      </c>
    </row>
    <row r="89" spans="1:24" ht="15" x14ac:dyDescent="0.25">
      <c r="A89" s="66"/>
      <c r="B89" s="67"/>
      <c r="C89" s="66"/>
      <c r="D89" s="68"/>
      <c r="E89" s="116"/>
      <c r="F89" s="116">
        <f t="shared" si="26"/>
        <v>0</v>
      </c>
      <c r="G89" s="116"/>
      <c r="H89" s="116">
        <f t="shared" si="37"/>
        <v>0</v>
      </c>
      <c r="I89" s="63" t="str">
        <f t="shared" si="38"/>
        <v>OK</v>
      </c>
      <c r="J89" s="116"/>
      <c r="K89" s="116">
        <f t="shared" si="27"/>
        <v>0</v>
      </c>
      <c r="L89" s="63" t="str">
        <f t="shared" si="28"/>
        <v>OK</v>
      </c>
      <c r="M89" s="116"/>
      <c r="N89" s="116">
        <f t="shared" si="29"/>
        <v>0</v>
      </c>
      <c r="O89" s="63" t="str">
        <f t="shared" si="30"/>
        <v>OK</v>
      </c>
      <c r="P89" s="116"/>
      <c r="Q89" s="116">
        <f t="shared" si="31"/>
        <v>0</v>
      </c>
      <c r="R89" s="63" t="str">
        <f t="shared" si="32"/>
        <v>OK</v>
      </c>
      <c r="S89" s="116"/>
      <c r="T89" s="116">
        <f t="shared" si="33"/>
        <v>0</v>
      </c>
      <c r="U89" s="63" t="str">
        <f t="shared" si="34"/>
        <v>OK</v>
      </c>
      <c r="V89" s="116"/>
      <c r="W89" s="116">
        <f t="shared" si="35"/>
        <v>0</v>
      </c>
      <c r="X89" s="63" t="str">
        <f t="shared" si="36"/>
        <v>OK</v>
      </c>
    </row>
    <row r="90" spans="1:24" ht="15" x14ac:dyDescent="0.25">
      <c r="A90" s="66"/>
      <c r="B90" s="67"/>
      <c r="C90" s="66"/>
      <c r="D90" s="68"/>
      <c r="E90" s="116"/>
      <c r="F90" s="116">
        <f t="shared" si="26"/>
        <v>0</v>
      </c>
      <c r="G90" s="116"/>
      <c r="H90" s="116">
        <f t="shared" si="37"/>
        <v>0</v>
      </c>
      <c r="I90" s="63" t="str">
        <f t="shared" si="38"/>
        <v>OK</v>
      </c>
      <c r="J90" s="116"/>
      <c r="K90" s="116">
        <f t="shared" si="27"/>
        <v>0</v>
      </c>
      <c r="L90" s="63" t="str">
        <f t="shared" si="28"/>
        <v>OK</v>
      </c>
      <c r="M90" s="116"/>
      <c r="N90" s="116">
        <f t="shared" si="29"/>
        <v>0</v>
      </c>
      <c r="O90" s="63" t="str">
        <f t="shared" si="30"/>
        <v>OK</v>
      </c>
      <c r="P90" s="116"/>
      <c r="Q90" s="116">
        <f t="shared" si="31"/>
        <v>0</v>
      </c>
      <c r="R90" s="63" t="str">
        <f t="shared" si="32"/>
        <v>OK</v>
      </c>
      <c r="S90" s="116"/>
      <c r="T90" s="116">
        <f t="shared" si="33"/>
        <v>0</v>
      </c>
      <c r="U90" s="63" t="str">
        <f t="shared" si="34"/>
        <v>OK</v>
      </c>
      <c r="V90" s="116"/>
      <c r="W90" s="116">
        <f t="shared" si="35"/>
        <v>0</v>
      </c>
      <c r="X90" s="63" t="str">
        <f t="shared" si="36"/>
        <v>OK</v>
      </c>
    </row>
    <row r="91" spans="1:24" ht="15" x14ac:dyDescent="0.25">
      <c r="A91" s="66"/>
      <c r="B91" s="67"/>
      <c r="C91" s="66"/>
      <c r="D91" s="68"/>
      <c r="E91" s="116"/>
      <c r="F91" s="116">
        <f t="shared" si="26"/>
        <v>0</v>
      </c>
      <c r="G91" s="116"/>
      <c r="H91" s="116">
        <f t="shared" si="37"/>
        <v>0</v>
      </c>
      <c r="I91" s="63" t="str">
        <f t="shared" si="38"/>
        <v>OK</v>
      </c>
      <c r="J91" s="116"/>
      <c r="K91" s="116">
        <f t="shared" si="27"/>
        <v>0</v>
      </c>
      <c r="L91" s="63" t="str">
        <f t="shared" si="28"/>
        <v>OK</v>
      </c>
      <c r="M91" s="116"/>
      <c r="N91" s="116">
        <f t="shared" si="29"/>
        <v>0</v>
      </c>
      <c r="O91" s="63" t="str">
        <f t="shared" si="30"/>
        <v>OK</v>
      </c>
      <c r="P91" s="116"/>
      <c r="Q91" s="116">
        <f t="shared" si="31"/>
        <v>0</v>
      </c>
      <c r="R91" s="63" t="str">
        <f t="shared" si="32"/>
        <v>OK</v>
      </c>
      <c r="S91" s="116"/>
      <c r="T91" s="116">
        <f t="shared" si="33"/>
        <v>0</v>
      </c>
      <c r="U91" s="63" t="str">
        <f t="shared" si="34"/>
        <v>OK</v>
      </c>
      <c r="V91" s="116"/>
      <c r="W91" s="116">
        <f t="shared" si="35"/>
        <v>0</v>
      </c>
      <c r="X91" s="63" t="str">
        <f t="shared" si="36"/>
        <v>OK</v>
      </c>
    </row>
    <row r="92" spans="1:24" ht="15" x14ac:dyDescent="0.25">
      <c r="A92" s="66"/>
      <c r="B92" s="67"/>
      <c r="C92" s="66"/>
      <c r="D92" s="68"/>
      <c r="E92" s="116"/>
      <c r="F92" s="116">
        <f t="shared" si="26"/>
        <v>0</v>
      </c>
      <c r="G92" s="116"/>
      <c r="H92" s="116">
        <f t="shared" si="37"/>
        <v>0</v>
      </c>
      <c r="I92" s="63" t="str">
        <f t="shared" si="38"/>
        <v>OK</v>
      </c>
      <c r="J92" s="116"/>
      <c r="K92" s="116">
        <f t="shared" si="27"/>
        <v>0</v>
      </c>
      <c r="L92" s="63" t="str">
        <f t="shared" si="28"/>
        <v>OK</v>
      </c>
      <c r="M92" s="116"/>
      <c r="N92" s="116">
        <f t="shared" si="29"/>
        <v>0</v>
      </c>
      <c r="O92" s="63" t="str">
        <f t="shared" si="30"/>
        <v>OK</v>
      </c>
      <c r="P92" s="116"/>
      <c r="Q92" s="116">
        <f t="shared" si="31"/>
        <v>0</v>
      </c>
      <c r="R92" s="63" t="str">
        <f t="shared" si="32"/>
        <v>OK</v>
      </c>
      <c r="S92" s="116"/>
      <c r="T92" s="116">
        <f t="shared" si="33"/>
        <v>0</v>
      </c>
      <c r="U92" s="63" t="str">
        <f t="shared" si="34"/>
        <v>OK</v>
      </c>
      <c r="V92" s="116"/>
      <c r="W92" s="116">
        <f t="shared" si="35"/>
        <v>0</v>
      </c>
      <c r="X92" s="63" t="str">
        <f t="shared" si="36"/>
        <v>OK</v>
      </c>
    </row>
    <row r="93" spans="1:24" ht="15" x14ac:dyDescent="0.25">
      <c r="A93" s="66"/>
      <c r="B93" s="67"/>
      <c r="C93" s="66"/>
      <c r="D93" s="68"/>
      <c r="E93" s="116"/>
      <c r="F93" s="116">
        <f t="shared" si="26"/>
        <v>0</v>
      </c>
      <c r="G93" s="116"/>
      <c r="H93" s="116">
        <f t="shared" si="37"/>
        <v>0</v>
      </c>
      <c r="I93" s="63" t="str">
        <f t="shared" si="38"/>
        <v>OK</v>
      </c>
      <c r="J93" s="116"/>
      <c r="K93" s="116">
        <f t="shared" si="27"/>
        <v>0</v>
      </c>
      <c r="L93" s="63" t="str">
        <f t="shared" si="28"/>
        <v>OK</v>
      </c>
      <c r="M93" s="116"/>
      <c r="N93" s="116">
        <f t="shared" si="29"/>
        <v>0</v>
      </c>
      <c r="O93" s="63" t="str">
        <f t="shared" si="30"/>
        <v>OK</v>
      </c>
      <c r="P93" s="116"/>
      <c r="Q93" s="116">
        <f t="shared" si="31"/>
        <v>0</v>
      </c>
      <c r="R93" s="63" t="str">
        <f t="shared" si="32"/>
        <v>OK</v>
      </c>
      <c r="S93" s="116"/>
      <c r="T93" s="116">
        <f t="shared" si="33"/>
        <v>0</v>
      </c>
      <c r="U93" s="63" t="str">
        <f t="shared" si="34"/>
        <v>OK</v>
      </c>
      <c r="V93" s="116"/>
      <c r="W93" s="116">
        <f t="shared" si="35"/>
        <v>0</v>
      </c>
      <c r="X93" s="63" t="str">
        <f t="shared" si="36"/>
        <v>OK</v>
      </c>
    </row>
    <row r="94" spans="1:24" ht="15" x14ac:dyDescent="0.25">
      <c r="A94" s="66"/>
      <c r="B94" s="67"/>
      <c r="C94" s="66"/>
      <c r="D94" s="68"/>
      <c r="E94" s="116"/>
      <c r="F94" s="116">
        <f t="shared" si="26"/>
        <v>0</v>
      </c>
      <c r="G94" s="116"/>
      <c r="H94" s="116">
        <f t="shared" si="37"/>
        <v>0</v>
      </c>
      <c r="I94" s="63" t="str">
        <f t="shared" si="38"/>
        <v>OK</v>
      </c>
      <c r="J94" s="116"/>
      <c r="K94" s="116">
        <f t="shared" si="27"/>
        <v>0</v>
      </c>
      <c r="L94" s="63" t="str">
        <f t="shared" si="28"/>
        <v>OK</v>
      </c>
      <c r="M94" s="116"/>
      <c r="N94" s="116">
        <f t="shared" si="29"/>
        <v>0</v>
      </c>
      <c r="O94" s="63" t="str">
        <f t="shared" si="30"/>
        <v>OK</v>
      </c>
      <c r="P94" s="116"/>
      <c r="Q94" s="116">
        <f t="shared" si="31"/>
        <v>0</v>
      </c>
      <c r="R94" s="63" t="str">
        <f t="shared" si="32"/>
        <v>OK</v>
      </c>
      <c r="S94" s="116"/>
      <c r="T94" s="116">
        <f t="shared" si="33"/>
        <v>0</v>
      </c>
      <c r="U94" s="63" t="str">
        <f t="shared" si="34"/>
        <v>OK</v>
      </c>
      <c r="V94" s="116"/>
      <c r="W94" s="116">
        <f t="shared" si="35"/>
        <v>0</v>
      </c>
      <c r="X94" s="63" t="str">
        <f t="shared" si="36"/>
        <v>OK</v>
      </c>
    </row>
    <row r="95" spans="1:24" ht="15" x14ac:dyDescent="0.25">
      <c r="A95" s="66"/>
      <c r="B95" s="67"/>
      <c r="C95" s="66"/>
      <c r="D95" s="68"/>
      <c r="E95" s="116"/>
      <c r="F95" s="116">
        <f t="shared" si="26"/>
        <v>0</v>
      </c>
      <c r="G95" s="116"/>
      <c r="H95" s="116">
        <f t="shared" si="37"/>
        <v>0</v>
      </c>
      <c r="I95" s="63" t="str">
        <f t="shared" si="38"/>
        <v>OK</v>
      </c>
      <c r="J95" s="116"/>
      <c r="K95" s="116">
        <f t="shared" si="27"/>
        <v>0</v>
      </c>
      <c r="L95" s="63" t="str">
        <f t="shared" si="28"/>
        <v>OK</v>
      </c>
      <c r="M95" s="116"/>
      <c r="N95" s="116">
        <f t="shared" si="29"/>
        <v>0</v>
      </c>
      <c r="O95" s="63" t="str">
        <f t="shared" si="30"/>
        <v>OK</v>
      </c>
      <c r="P95" s="116"/>
      <c r="Q95" s="116">
        <f t="shared" si="31"/>
        <v>0</v>
      </c>
      <c r="R95" s="63" t="str">
        <f t="shared" si="32"/>
        <v>OK</v>
      </c>
      <c r="S95" s="116"/>
      <c r="T95" s="116">
        <f t="shared" si="33"/>
        <v>0</v>
      </c>
      <c r="U95" s="63" t="str">
        <f t="shared" si="34"/>
        <v>OK</v>
      </c>
      <c r="V95" s="116"/>
      <c r="W95" s="116">
        <f t="shared" si="35"/>
        <v>0</v>
      </c>
      <c r="X95" s="63" t="str">
        <f t="shared" si="36"/>
        <v>OK</v>
      </c>
    </row>
    <row r="96" spans="1:24" ht="15" x14ac:dyDescent="0.25">
      <c r="A96" s="66"/>
      <c r="B96" s="67"/>
      <c r="C96" s="66"/>
      <c r="D96" s="68"/>
      <c r="E96" s="116"/>
      <c r="F96" s="116">
        <f t="shared" si="26"/>
        <v>0</v>
      </c>
      <c r="G96" s="116"/>
      <c r="H96" s="116">
        <f t="shared" si="37"/>
        <v>0</v>
      </c>
      <c r="I96" s="63" t="str">
        <f t="shared" si="38"/>
        <v>OK</v>
      </c>
      <c r="J96" s="116"/>
      <c r="K96" s="116">
        <f t="shared" si="27"/>
        <v>0</v>
      </c>
      <c r="L96" s="63" t="str">
        <f t="shared" si="28"/>
        <v>OK</v>
      </c>
      <c r="M96" s="116"/>
      <c r="N96" s="116">
        <f t="shared" si="29"/>
        <v>0</v>
      </c>
      <c r="O96" s="63" t="str">
        <f t="shared" si="30"/>
        <v>OK</v>
      </c>
      <c r="P96" s="116"/>
      <c r="Q96" s="116">
        <f t="shared" si="31"/>
        <v>0</v>
      </c>
      <c r="R96" s="63" t="str">
        <f t="shared" si="32"/>
        <v>OK</v>
      </c>
      <c r="S96" s="116"/>
      <c r="T96" s="116">
        <f t="shared" si="33"/>
        <v>0</v>
      </c>
      <c r="U96" s="63" t="str">
        <f t="shared" si="34"/>
        <v>OK</v>
      </c>
      <c r="V96" s="116"/>
      <c r="W96" s="116">
        <f t="shared" si="35"/>
        <v>0</v>
      </c>
      <c r="X96" s="63" t="str">
        <f t="shared" si="36"/>
        <v>OK</v>
      </c>
    </row>
    <row r="97" spans="1:25" ht="15" x14ac:dyDescent="0.25">
      <c r="A97" s="66"/>
      <c r="B97" s="67"/>
      <c r="C97" s="66"/>
      <c r="D97" s="68"/>
      <c r="E97" s="116"/>
      <c r="F97" s="116">
        <f t="shared" si="26"/>
        <v>0</v>
      </c>
      <c r="G97" s="116"/>
      <c r="H97" s="116">
        <f t="shared" si="37"/>
        <v>0</v>
      </c>
      <c r="I97" s="63" t="str">
        <f t="shared" si="38"/>
        <v>OK</v>
      </c>
      <c r="J97" s="116"/>
      <c r="K97" s="116">
        <f t="shared" si="27"/>
        <v>0</v>
      </c>
      <c r="L97" s="63" t="str">
        <f t="shared" si="28"/>
        <v>OK</v>
      </c>
      <c r="M97" s="116"/>
      <c r="N97" s="116">
        <f t="shared" si="29"/>
        <v>0</v>
      </c>
      <c r="O97" s="63" t="str">
        <f t="shared" si="30"/>
        <v>OK</v>
      </c>
      <c r="P97" s="116"/>
      <c r="Q97" s="116">
        <f t="shared" si="31"/>
        <v>0</v>
      </c>
      <c r="R97" s="63" t="str">
        <f t="shared" si="32"/>
        <v>OK</v>
      </c>
      <c r="S97" s="116"/>
      <c r="T97" s="116">
        <f t="shared" si="33"/>
        <v>0</v>
      </c>
      <c r="U97" s="63" t="str">
        <f t="shared" si="34"/>
        <v>OK</v>
      </c>
      <c r="V97" s="116"/>
      <c r="W97" s="116">
        <f t="shared" si="35"/>
        <v>0</v>
      </c>
      <c r="X97" s="63" t="str">
        <f t="shared" si="36"/>
        <v>OK</v>
      </c>
    </row>
    <row r="98" spans="1:25" ht="15" x14ac:dyDescent="0.25">
      <c r="A98" s="66"/>
      <c r="B98" s="67"/>
      <c r="C98" s="66"/>
      <c r="D98" s="68"/>
      <c r="E98" s="116"/>
      <c r="F98" s="116">
        <f t="shared" si="26"/>
        <v>0</v>
      </c>
      <c r="G98" s="116"/>
      <c r="H98" s="116">
        <f t="shared" si="37"/>
        <v>0</v>
      </c>
      <c r="I98" s="63" t="str">
        <f t="shared" si="38"/>
        <v>OK</v>
      </c>
      <c r="J98" s="116"/>
      <c r="K98" s="116">
        <f t="shared" si="27"/>
        <v>0</v>
      </c>
      <c r="L98" s="63" t="str">
        <f t="shared" si="28"/>
        <v>OK</v>
      </c>
      <c r="M98" s="116"/>
      <c r="N98" s="116">
        <f t="shared" si="29"/>
        <v>0</v>
      </c>
      <c r="O98" s="63" t="str">
        <f t="shared" si="30"/>
        <v>OK</v>
      </c>
      <c r="P98" s="116"/>
      <c r="Q98" s="116">
        <f t="shared" si="31"/>
        <v>0</v>
      </c>
      <c r="R98" s="63" t="str">
        <f t="shared" si="32"/>
        <v>OK</v>
      </c>
      <c r="S98" s="116"/>
      <c r="T98" s="116">
        <f t="shared" si="33"/>
        <v>0</v>
      </c>
      <c r="U98" s="63" t="str">
        <f t="shared" si="34"/>
        <v>OK</v>
      </c>
      <c r="V98" s="116"/>
      <c r="W98" s="116">
        <f t="shared" si="35"/>
        <v>0</v>
      </c>
      <c r="X98" s="63" t="str">
        <f t="shared" si="36"/>
        <v>OK</v>
      </c>
    </row>
    <row r="99" spans="1:25" ht="15" x14ac:dyDescent="0.25">
      <c r="A99" s="66"/>
      <c r="B99" s="67"/>
      <c r="C99" s="66"/>
      <c r="D99" s="68"/>
      <c r="E99" s="116"/>
      <c r="F99" s="116">
        <f t="shared" si="26"/>
        <v>0</v>
      </c>
      <c r="G99" s="116"/>
      <c r="H99" s="116">
        <f t="shared" si="37"/>
        <v>0</v>
      </c>
      <c r="I99" s="63" t="str">
        <f t="shared" si="38"/>
        <v>OK</v>
      </c>
      <c r="J99" s="116"/>
      <c r="K99" s="116">
        <f t="shared" si="27"/>
        <v>0</v>
      </c>
      <c r="L99" s="63" t="str">
        <f t="shared" si="28"/>
        <v>OK</v>
      </c>
      <c r="M99" s="116"/>
      <c r="N99" s="116">
        <f t="shared" si="29"/>
        <v>0</v>
      </c>
      <c r="O99" s="63" t="str">
        <f t="shared" si="30"/>
        <v>OK</v>
      </c>
      <c r="P99" s="116"/>
      <c r="Q99" s="116">
        <f t="shared" si="31"/>
        <v>0</v>
      </c>
      <c r="R99" s="63" t="str">
        <f t="shared" si="32"/>
        <v>OK</v>
      </c>
      <c r="S99" s="116"/>
      <c r="T99" s="116">
        <f t="shared" si="33"/>
        <v>0</v>
      </c>
      <c r="U99" s="63" t="str">
        <f t="shared" si="34"/>
        <v>OK</v>
      </c>
      <c r="V99" s="116"/>
      <c r="W99" s="116">
        <f t="shared" si="35"/>
        <v>0</v>
      </c>
      <c r="X99" s="63" t="str">
        <f t="shared" si="36"/>
        <v>OK</v>
      </c>
    </row>
    <row r="100" spans="1:25" ht="15" x14ac:dyDescent="0.25">
      <c r="A100" s="66"/>
      <c r="B100" s="67"/>
      <c r="C100" s="66"/>
      <c r="D100" s="68"/>
      <c r="E100" s="116"/>
      <c r="F100" s="116">
        <f t="shared" si="26"/>
        <v>0</v>
      </c>
      <c r="G100" s="116"/>
      <c r="H100" s="116">
        <f t="shared" si="37"/>
        <v>0</v>
      </c>
      <c r="I100" s="63" t="str">
        <f t="shared" si="38"/>
        <v>OK</v>
      </c>
      <c r="J100" s="116"/>
      <c r="K100" s="116">
        <f t="shared" si="27"/>
        <v>0</v>
      </c>
      <c r="L100" s="63" t="str">
        <f t="shared" si="28"/>
        <v>OK</v>
      </c>
      <c r="M100" s="116"/>
      <c r="N100" s="116">
        <f t="shared" si="29"/>
        <v>0</v>
      </c>
      <c r="O100" s="63" t="str">
        <f t="shared" si="30"/>
        <v>OK</v>
      </c>
      <c r="P100" s="116"/>
      <c r="Q100" s="116">
        <f t="shared" si="31"/>
        <v>0</v>
      </c>
      <c r="R100" s="63" t="str">
        <f t="shared" si="32"/>
        <v>OK</v>
      </c>
      <c r="S100" s="116"/>
      <c r="T100" s="116">
        <f t="shared" si="33"/>
        <v>0</v>
      </c>
      <c r="U100" s="63" t="str">
        <f t="shared" si="34"/>
        <v>OK</v>
      </c>
      <c r="V100" s="116"/>
      <c r="W100" s="116">
        <f t="shared" si="35"/>
        <v>0</v>
      </c>
      <c r="X100" s="63" t="str">
        <f t="shared" si="36"/>
        <v>OK</v>
      </c>
    </row>
    <row r="101" spans="1:25" ht="15" x14ac:dyDescent="0.25">
      <c r="A101" s="66"/>
      <c r="B101" s="67"/>
      <c r="C101" s="66"/>
      <c r="D101" s="68"/>
      <c r="E101" s="116"/>
      <c r="F101" s="116">
        <f t="shared" si="26"/>
        <v>0</v>
      </c>
      <c r="G101" s="116"/>
      <c r="H101" s="116">
        <f t="shared" si="37"/>
        <v>0</v>
      </c>
      <c r="I101" s="63" t="str">
        <f t="shared" si="38"/>
        <v>OK</v>
      </c>
      <c r="J101" s="116"/>
      <c r="K101" s="116">
        <f t="shared" si="27"/>
        <v>0</v>
      </c>
      <c r="L101" s="63" t="str">
        <f t="shared" si="28"/>
        <v>OK</v>
      </c>
      <c r="M101" s="116"/>
      <c r="N101" s="116">
        <f t="shared" si="29"/>
        <v>0</v>
      </c>
      <c r="O101" s="63" t="str">
        <f t="shared" si="30"/>
        <v>OK</v>
      </c>
      <c r="P101" s="116"/>
      <c r="Q101" s="116">
        <f t="shared" si="31"/>
        <v>0</v>
      </c>
      <c r="R101" s="63" t="str">
        <f t="shared" si="32"/>
        <v>OK</v>
      </c>
      <c r="S101" s="116"/>
      <c r="T101" s="116">
        <f t="shared" si="33"/>
        <v>0</v>
      </c>
      <c r="U101" s="63" t="str">
        <f t="shared" si="34"/>
        <v>OK</v>
      </c>
      <c r="V101" s="116"/>
      <c r="W101" s="116">
        <f t="shared" si="35"/>
        <v>0</v>
      </c>
      <c r="X101" s="63" t="str">
        <f t="shared" si="36"/>
        <v>OK</v>
      </c>
    </row>
    <row r="102" spans="1:25" ht="15" x14ac:dyDescent="0.25">
      <c r="A102" s="66"/>
      <c r="B102" s="67"/>
      <c r="C102" s="66"/>
      <c r="D102" s="68"/>
      <c r="E102" s="116"/>
      <c r="F102" s="116">
        <f t="shared" si="26"/>
        <v>0</v>
      </c>
      <c r="G102" s="116"/>
      <c r="H102" s="116">
        <f t="shared" si="37"/>
        <v>0</v>
      </c>
      <c r="I102" s="63" t="str">
        <f t="shared" si="38"/>
        <v>OK</v>
      </c>
      <c r="J102" s="116"/>
      <c r="K102" s="116">
        <f t="shared" si="27"/>
        <v>0</v>
      </c>
      <c r="L102" s="63" t="str">
        <f t="shared" si="28"/>
        <v>OK</v>
      </c>
      <c r="M102" s="116"/>
      <c r="N102" s="116">
        <f t="shared" si="29"/>
        <v>0</v>
      </c>
      <c r="O102" s="63" t="str">
        <f t="shared" si="30"/>
        <v>OK</v>
      </c>
      <c r="P102" s="116"/>
      <c r="Q102" s="116">
        <f t="shared" si="31"/>
        <v>0</v>
      </c>
      <c r="R102" s="63" t="str">
        <f t="shared" si="32"/>
        <v>OK</v>
      </c>
      <c r="S102" s="116"/>
      <c r="T102" s="116">
        <f t="shared" si="33"/>
        <v>0</v>
      </c>
      <c r="U102" s="63" t="str">
        <f t="shared" si="34"/>
        <v>OK</v>
      </c>
      <c r="V102" s="116"/>
      <c r="W102" s="116">
        <f t="shared" si="35"/>
        <v>0</v>
      </c>
      <c r="X102" s="63" t="str">
        <f t="shared" si="36"/>
        <v>OK</v>
      </c>
    </row>
    <row r="103" spans="1:25" ht="15" x14ac:dyDescent="0.25">
      <c r="A103" s="66"/>
      <c r="B103" s="67"/>
      <c r="C103" s="66"/>
      <c r="D103" s="68"/>
      <c r="E103" s="116"/>
      <c r="F103" s="116">
        <f t="shared" si="26"/>
        <v>0</v>
      </c>
      <c r="G103" s="116"/>
      <c r="H103" s="116">
        <f t="shared" si="37"/>
        <v>0</v>
      </c>
      <c r="I103" s="63" t="str">
        <f t="shared" si="38"/>
        <v>OK</v>
      </c>
      <c r="J103" s="116"/>
      <c r="K103" s="116">
        <f t="shared" si="27"/>
        <v>0</v>
      </c>
      <c r="L103" s="63" t="str">
        <f t="shared" si="28"/>
        <v>OK</v>
      </c>
      <c r="M103" s="116"/>
      <c r="N103" s="116">
        <f t="shared" si="29"/>
        <v>0</v>
      </c>
      <c r="O103" s="63" t="str">
        <f t="shared" si="30"/>
        <v>OK</v>
      </c>
      <c r="P103" s="116"/>
      <c r="Q103" s="116">
        <f t="shared" si="31"/>
        <v>0</v>
      </c>
      <c r="R103" s="63" t="str">
        <f t="shared" si="32"/>
        <v>OK</v>
      </c>
      <c r="S103" s="116"/>
      <c r="T103" s="116">
        <f t="shared" si="33"/>
        <v>0</v>
      </c>
      <c r="U103" s="63" t="str">
        <f t="shared" si="34"/>
        <v>OK</v>
      </c>
      <c r="V103" s="116"/>
      <c r="W103" s="116">
        <f t="shared" si="35"/>
        <v>0</v>
      </c>
      <c r="X103" s="63" t="str">
        <f t="shared" si="36"/>
        <v>OK</v>
      </c>
    </row>
    <row r="104" spans="1:25" ht="15" x14ac:dyDescent="0.25">
      <c r="A104" s="66"/>
      <c r="B104" s="67"/>
      <c r="C104" s="66"/>
      <c r="D104" s="68"/>
      <c r="E104" s="116"/>
      <c r="F104" s="116">
        <f t="shared" si="26"/>
        <v>0</v>
      </c>
      <c r="G104" s="116"/>
      <c r="H104" s="116">
        <f t="shared" si="37"/>
        <v>0</v>
      </c>
      <c r="I104" s="63" t="str">
        <f t="shared" si="38"/>
        <v>OK</v>
      </c>
      <c r="J104" s="116"/>
      <c r="K104" s="116">
        <f t="shared" si="27"/>
        <v>0</v>
      </c>
      <c r="L104" s="63" t="str">
        <f t="shared" si="28"/>
        <v>OK</v>
      </c>
      <c r="M104" s="116"/>
      <c r="N104" s="116">
        <f t="shared" si="29"/>
        <v>0</v>
      </c>
      <c r="O104" s="63" t="str">
        <f t="shared" si="30"/>
        <v>OK</v>
      </c>
      <c r="P104" s="116"/>
      <c r="Q104" s="116">
        <f t="shared" si="31"/>
        <v>0</v>
      </c>
      <c r="R104" s="63" t="str">
        <f t="shared" si="32"/>
        <v>OK</v>
      </c>
      <c r="S104" s="116"/>
      <c r="T104" s="116">
        <f t="shared" si="33"/>
        <v>0</v>
      </c>
      <c r="U104" s="63" t="str">
        <f t="shared" si="34"/>
        <v>OK</v>
      </c>
      <c r="V104" s="116"/>
      <c r="W104" s="116">
        <f t="shared" si="35"/>
        <v>0</v>
      </c>
      <c r="X104" s="63" t="str">
        <f t="shared" si="36"/>
        <v>OK</v>
      </c>
    </row>
    <row r="105" spans="1:25" ht="15" x14ac:dyDescent="0.25">
      <c r="A105" s="66"/>
      <c r="B105" s="67"/>
      <c r="C105" s="66"/>
      <c r="D105" s="68"/>
      <c r="E105" s="116"/>
      <c r="F105" s="116">
        <f t="shared" si="26"/>
        <v>0</v>
      </c>
      <c r="G105" s="116"/>
      <c r="H105" s="116">
        <f t="shared" si="37"/>
        <v>0</v>
      </c>
      <c r="I105" s="63" t="str">
        <f t="shared" si="38"/>
        <v>OK</v>
      </c>
      <c r="J105" s="116"/>
      <c r="K105" s="116">
        <f t="shared" si="27"/>
        <v>0</v>
      </c>
      <c r="L105" s="63" t="str">
        <f t="shared" si="28"/>
        <v>OK</v>
      </c>
      <c r="M105" s="116"/>
      <c r="N105" s="116">
        <f t="shared" si="29"/>
        <v>0</v>
      </c>
      <c r="O105" s="63" t="str">
        <f t="shared" si="30"/>
        <v>OK</v>
      </c>
      <c r="P105" s="116"/>
      <c r="Q105" s="116">
        <f t="shared" si="31"/>
        <v>0</v>
      </c>
      <c r="R105" s="63" t="str">
        <f t="shared" si="32"/>
        <v>OK</v>
      </c>
      <c r="S105" s="116"/>
      <c r="T105" s="116">
        <f t="shared" si="33"/>
        <v>0</v>
      </c>
      <c r="U105" s="63" t="str">
        <f t="shared" si="34"/>
        <v>OK</v>
      </c>
      <c r="V105" s="116"/>
      <c r="W105" s="116">
        <f t="shared" si="35"/>
        <v>0</v>
      </c>
      <c r="X105" s="63" t="str">
        <f t="shared" si="36"/>
        <v>OK</v>
      </c>
    </row>
    <row r="106" spans="1:25" ht="15" x14ac:dyDescent="0.25">
      <c r="A106" s="66"/>
      <c r="B106" s="67"/>
      <c r="C106" s="66"/>
      <c r="D106" s="68"/>
      <c r="E106" s="116"/>
      <c r="F106" s="116">
        <f t="shared" si="26"/>
        <v>0</v>
      </c>
      <c r="G106" s="116"/>
      <c r="H106" s="116">
        <f t="shared" si="37"/>
        <v>0</v>
      </c>
      <c r="I106" s="63" t="str">
        <f t="shared" si="38"/>
        <v>OK</v>
      </c>
      <c r="J106" s="116"/>
      <c r="K106" s="116">
        <f t="shared" si="27"/>
        <v>0</v>
      </c>
      <c r="L106" s="63" t="str">
        <f t="shared" si="28"/>
        <v>OK</v>
      </c>
      <c r="M106" s="116"/>
      <c r="N106" s="116">
        <f t="shared" si="29"/>
        <v>0</v>
      </c>
      <c r="O106" s="63" t="str">
        <f t="shared" si="30"/>
        <v>OK</v>
      </c>
      <c r="P106" s="116"/>
      <c r="Q106" s="116">
        <f t="shared" si="31"/>
        <v>0</v>
      </c>
      <c r="R106" s="63" t="str">
        <f t="shared" si="32"/>
        <v>OK</v>
      </c>
      <c r="S106" s="116"/>
      <c r="T106" s="116">
        <f t="shared" si="33"/>
        <v>0</v>
      </c>
      <c r="U106" s="63" t="str">
        <f t="shared" si="34"/>
        <v>OK</v>
      </c>
      <c r="V106" s="116"/>
      <c r="W106" s="116">
        <f t="shared" si="35"/>
        <v>0</v>
      </c>
      <c r="X106" s="63" t="str">
        <f t="shared" si="36"/>
        <v>OK</v>
      </c>
    </row>
    <row r="107" spans="1:25" ht="15" x14ac:dyDescent="0.25">
      <c r="A107" s="110"/>
      <c r="B107" s="111"/>
      <c r="C107" s="110"/>
      <c r="D107" s="112"/>
      <c r="E107" s="113"/>
      <c r="F107" s="114"/>
      <c r="G107" s="113"/>
      <c r="H107" s="114"/>
      <c r="I107" s="115"/>
      <c r="J107" s="113"/>
      <c r="K107" s="114"/>
      <c r="L107" s="115"/>
      <c r="M107" s="113"/>
      <c r="N107" s="114"/>
      <c r="O107" s="115"/>
      <c r="P107" s="113"/>
      <c r="Q107" s="114"/>
      <c r="R107" s="115"/>
      <c r="S107" s="113"/>
      <c r="T107" s="114"/>
      <c r="U107" s="115"/>
      <c r="V107" s="113"/>
      <c r="W107" s="114"/>
      <c r="X107" s="115"/>
    </row>
    <row r="108" spans="1:25" x14ac:dyDescent="0.25">
      <c r="A108" s="66"/>
      <c r="B108" s="75" t="s">
        <v>3</v>
      </c>
      <c r="C108" s="66"/>
      <c r="D108" s="66"/>
      <c r="E108" s="69"/>
      <c r="F108" s="76">
        <f>SUM(F8:F107)</f>
        <v>0</v>
      </c>
      <c r="G108" s="69"/>
      <c r="H108" s="76">
        <f>SUM(H8:H107)</f>
        <v>0</v>
      </c>
      <c r="I108" s="66"/>
      <c r="J108" s="69"/>
      <c r="K108" s="76">
        <f>SUM(K8:K107)</f>
        <v>0</v>
      </c>
      <c r="L108" s="66"/>
      <c r="M108" s="69"/>
      <c r="N108" s="76">
        <f>SUM(N8:N107)</f>
        <v>0</v>
      </c>
      <c r="O108" s="66"/>
      <c r="P108" s="69"/>
      <c r="Q108" s="76">
        <f>SUM(Q8:Q107)</f>
        <v>0</v>
      </c>
      <c r="R108" s="66"/>
      <c r="S108" s="69"/>
      <c r="T108" s="76">
        <f>SUM(T8:T107)</f>
        <v>0</v>
      </c>
      <c r="U108" s="66"/>
      <c r="V108" s="69"/>
      <c r="W108" s="76">
        <f>SUM(W8:W107)</f>
        <v>0</v>
      </c>
      <c r="X108" s="66"/>
      <c r="Y108" s="2"/>
    </row>
    <row r="109" spans="1:25" x14ac:dyDescent="0.25">
      <c r="A109" s="66"/>
      <c r="B109" s="79" t="s">
        <v>10</v>
      </c>
      <c r="C109" s="80">
        <v>0.17</v>
      </c>
      <c r="D109" s="66"/>
      <c r="E109" s="69"/>
      <c r="F109" s="69">
        <f>ROUND(F$108*$C109,0)</f>
        <v>0</v>
      </c>
      <c r="G109" s="81"/>
      <c r="H109" s="69">
        <f>ROUND(H$108*G109,0)</f>
        <v>0</v>
      </c>
      <c r="I109" s="66"/>
      <c r="J109" s="81"/>
      <c r="K109" s="69">
        <f>ROUND(K$108*J109,0)</f>
        <v>0</v>
      </c>
      <c r="L109" s="66"/>
      <c r="M109" s="81"/>
      <c r="N109" s="69">
        <f>ROUND(N$108*M109,0)</f>
        <v>0</v>
      </c>
      <c r="O109" s="66"/>
      <c r="P109" s="81"/>
      <c r="Q109" s="69">
        <f>ROUND(Q$108*P109,0)</f>
        <v>0</v>
      </c>
      <c r="R109" s="66"/>
      <c r="S109" s="81"/>
      <c r="T109" s="69">
        <f>ROUND(T$108*S109,0)</f>
        <v>0</v>
      </c>
      <c r="U109" s="66"/>
      <c r="V109" s="81"/>
      <c r="W109" s="69">
        <f>ROUND(W$108*V109,0)</f>
        <v>0</v>
      </c>
      <c r="X109" s="66"/>
      <c r="Y109" s="2"/>
    </row>
    <row r="110" spans="1:25" x14ac:dyDescent="0.25">
      <c r="A110" s="66"/>
      <c r="B110" s="79" t="s">
        <v>4</v>
      </c>
      <c r="C110" s="80">
        <v>0.05</v>
      </c>
      <c r="D110" s="66"/>
      <c r="E110" s="69"/>
      <c r="F110" s="69">
        <f t="shared" ref="F110:F111" si="39">ROUND(F$108*$C110,0)</f>
        <v>0</v>
      </c>
      <c r="G110" s="81"/>
      <c r="H110" s="69">
        <f>ROUND(H$108*G110,0)</f>
        <v>0</v>
      </c>
      <c r="I110" s="66"/>
      <c r="J110" s="81"/>
      <c r="K110" s="69">
        <f>ROUND(K$108*J110,0)</f>
        <v>0</v>
      </c>
      <c r="L110" s="66"/>
      <c r="M110" s="81"/>
      <c r="N110" s="69">
        <f>ROUND(N$108*M110,0)</f>
        <v>0</v>
      </c>
      <c r="O110" s="66"/>
      <c r="P110" s="81"/>
      <c r="Q110" s="69">
        <f>ROUND(Q$108*P110,0)</f>
        <v>0</v>
      </c>
      <c r="R110" s="66"/>
      <c r="S110" s="81"/>
      <c r="T110" s="69">
        <f>ROUND(T$108*S110,0)</f>
        <v>0</v>
      </c>
      <c r="U110" s="66"/>
      <c r="V110" s="81"/>
      <c r="W110" s="69">
        <f>ROUND(W$108*V110,0)</f>
        <v>0</v>
      </c>
      <c r="X110" s="66"/>
      <c r="Y110" s="2"/>
    </row>
    <row r="111" spans="1:25" x14ac:dyDescent="0.25">
      <c r="A111" s="66"/>
      <c r="B111" s="79" t="s">
        <v>11</v>
      </c>
      <c r="C111" s="80">
        <v>0.03</v>
      </c>
      <c r="D111" s="66"/>
      <c r="E111" s="69"/>
      <c r="F111" s="69">
        <f t="shared" si="39"/>
        <v>0</v>
      </c>
      <c r="G111" s="81"/>
      <c r="H111" s="69">
        <f>ROUND(H$108*G111,0)</f>
        <v>0</v>
      </c>
      <c r="I111" s="66"/>
      <c r="J111" s="81"/>
      <c r="K111" s="69">
        <f>ROUND(K$108*J111,0)</f>
        <v>0</v>
      </c>
      <c r="L111" s="66"/>
      <c r="M111" s="81"/>
      <c r="N111" s="69">
        <f>ROUND(N$108*M111,0)</f>
        <v>0</v>
      </c>
      <c r="O111" s="66"/>
      <c r="P111" s="81"/>
      <c r="Q111" s="69">
        <f>ROUND(Q$108*P111,0)</f>
        <v>0</v>
      </c>
      <c r="R111" s="66"/>
      <c r="S111" s="81"/>
      <c r="T111" s="69">
        <f>ROUND(T$108*S111,0)</f>
        <v>0</v>
      </c>
      <c r="U111" s="66"/>
      <c r="V111" s="81"/>
      <c r="W111" s="69">
        <f>ROUND(W$108*V111,0)</f>
        <v>0</v>
      </c>
      <c r="X111" s="66"/>
      <c r="Y111" s="2"/>
    </row>
    <row r="112" spans="1:25" x14ac:dyDescent="0.25">
      <c r="A112" s="66"/>
      <c r="B112" s="82" t="s">
        <v>5</v>
      </c>
      <c r="C112" s="83">
        <f>SUM(C109:C111)</f>
        <v>0.25</v>
      </c>
      <c r="D112" s="66"/>
      <c r="E112" s="69"/>
      <c r="F112" s="76">
        <f>SUM(F109:F111)</f>
        <v>0</v>
      </c>
      <c r="G112" s="81"/>
      <c r="H112" s="76">
        <f>SUM(H109:H111)</f>
        <v>0</v>
      </c>
      <c r="I112" s="66" t="str">
        <f>+IF(G112&lt;=$C$112,"OK","NO OK")</f>
        <v>OK</v>
      </c>
      <c r="J112" s="81"/>
      <c r="K112" s="76">
        <f>SUM(K109:K111)</f>
        <v>0</v>
      </c>
      <c r="L112" s="66" t="str">
        <f>+IF(J112&lt;=$C$112,"OK","NO OK")</f>
        <v>OK</v>
      </c>
      <c r="M112" s="81"/>
      <c r="N112" s="76">
        <f>SUM(N109:N111)</f>
        <v>0</v>
      </c>
      <c r="O112" s="66" t="str">
        <f>+IF(M112&lt;=$C$112,"OK","NO OK")</f>
        <v>OK</v>
      </c>
      <c r="P112" s="81"/>
      <c r="Q112" s="76">
        <f>SUM(Q109:Q111)</f>
        <v>0</v>
      </c>
      <c r="R112" s="66" t="str">
        <f>+IF(P112&lt;=$C$112,"OK","NO OK")</f>
        <v>OK</v>
      </c>
      <c r="S112" s="81"/>
      <c r="T112" s="76">
        <f>SUM(T109:T111)</f>
        <v>0</v>
      </c>
      <c r="U112" s="66" t="str">
        <f>+IF(S112&lt;=$C$112,"OK","NO OK")</f>
        <v>OK</v>
      </c>
      <c r="V112" s="81"/>
      <c r="W112" s="76">
        <f>SUM(W109:W111)</f>
        <v>0</v>
      </c>
      <c r="X112" s="66" t="str">
        <f>+IF(V112&lt;=$C$112,"OK","NO OK")</f>
        <v>OK</v>
      </c>
      <c r="Y112" s="2"/>
    </row>
    <row r="113" spans="1:25" x14ac:dyDescent="0.25">
      <c r="A113" s="66"/>
      <c r="B113" s="84" t="s">
        <v>6</v>
      </c>
      <c r="C113" s="85">
        <v>0.19</v>
      </c>
      <c r="D113" s="66"/>
      <c r="E113" s="69"/>
      <c r="F113" s="69">
        <f>ROUNDUP(F108*C110*C113,0)</f>
        <v>0</v>
      </c>
      <c r="G113" s="81"/>
      <c r="H113" s="69">
        <f>ROUND(H108*G110*G113,0)</f>
        <v>0</v>
      </c>
      <c r="I113" s="66"/>
      <c r="J113" s="81"/>
      <c r="K113" s="69">
        <f>ROUND(K108*J110*J113,0)</f>
        <v>0</v>
      </c>
      <c r="L113" s="66"/>
      <c r="M113" s="81"/>
      <c r="N113" s="69">
        <f>ROUND(N108*M110*M113,0)</f>
        <v>0</v>
      </c>
      <c r="O113" s="66"/>
      <c r="P113" s="81"/>
      <c r="Q113" s="69">
        <f>ROUND(Q108*P110*P113,0)</f>
        <v>0</v>
      </c>
      <c r="R113" s="66"/>
      <c r="S113" s="81"/>
      <c r="T113" s="69">
        <f>ROUND(T108*S110*S113,0)</f>
        <v>0</v>
      </c>
      <c r="U113" s="66"/>
      <c r="V113" s="81"/>
      <c r="W113" s="69">
        <f>ROUND(W108*V110*V113,0)</f>
        <v>0</v>
      </c>
      <c r="X113" s="66"/>
      <c r="Y113" s="2"/>
    </row>
    <row r="114" spans="1:25" x14ac:dyDescent="0.25">
      <c r="A114" s="66"/>
      <c r="B114" s="86" t="s">
        <v>57</v>
      </c>
      <c r="C114" s="66"/>
      <c r="D114" s="3"/>
      <c r="E114" s="69"/>
      <c r="F114" s="76">
        <f>F108+F112+F113</f>
        <v>0</v>
      </c>
      <c r="G114" s="87"/>
      <c r="I114" s="66"/>
      <c r="J114" s="87"/>
      <c r="L114" s="66"/>
      <c r="M114" s="87"/>
      <c r="O114" s="66"/>
      <c r="P114" s="87"/>
      <c r="R114" s="66"/>
      <c r="S114" s="87"/>
      <c r="U114" s="66"/>
      <c r="V114" s="87"/>
      <c r="X114" s="66"/>
      <c r="Y114" s="2"/>
    </row>
    <row r="115" spans="1:25" x14ac:dyDescent="0.25">
      <c r="A115" s="66"/>
      <c r="B115" s="66"/>
      <c r="C115" s="66"/>
      <c r="D115" s="66"/>
      <c r="E115" s="66"/>
      <c r="F115" s="66"/>
      <c r="G115" s="66"/>
      <c r="H115" s="66"/>
      <c r="I115" s="66"/>
      <c r="J115" s="66"/>
      <c r="K115" s="66"/>
      <c r="L115" s="66"/>
      <c r="M115" s="66"/>
      <c r="N115" s="66"/>
      <c r="O115" s="66"/>
      <c r="P115" s="66"/>
      <c r="Q115" s="66"/>
      <c r="R115" s="66"/>
      <c r="S115" s="66"/>
      <c r="T115" s="66"/>
      <c r="U115" s="66"/>
      <c r="V115" s="66"/>
      <c r="W115" s="66"/>
      <c r="X115" s="66"/>
      <c r="Y115" s="2"/>
    </row>
    <row r="116" spans="1:25" ht="15" x14ac:dyDescent="0.25">
      <c r="A116" s="66"/>
      <c r="B116" s="88" t="s">
        <v>49</v>
      </c>
      <c r="C116" s="66"/>
      <c r="D116" s="66"/>
      <c r="E116" s="66"/>
      <c r="F116" s="66"/>
      <c r="G116" s="66"/>
      <c r="H116" s="64">
        <f>H108+H112+H113</f>
        <v>0</v>
      </c>
      <c r="I116" s="63" t="str">
        <f>+IF(H116&lt;=$F114,"OK","NO OK")</f>
        <v>OK</v>
      </c>
      <c r="J116" s="66"/>
      <c r="K116" s="64">
        <f>K108+K112+K113</f>
        <v>0</v>
      </c>
      <c r="L116" s="63" t="str">
        <f>+IF(K116&lt;=$F114,"OK","NO OK")</f>
        <v>OK</v>
      </c>
      <c r="M116" s="66"/>
      <c r="N116" s="64">
        <f>N108+N112+N113</f>
        <v>0</v>
      </c>
      <c r="O116" s="63" t="str">
        <f>+IF(N116&lt;=$F114,"OK","NO OK")</f>
        <v>OK</v>
      </c>
      <c r="P116" s="66"/>
      <c r="Q116" s="64">
        <f>Q108+Q112+Q113</f>
        <v>0</v>
      </c>
      <c r="R116" s="63" t="str">
        <f>+IF(Q116&lt;=$F114,"OK","NO OK")</f>
        <v>OK</v>
      </c>
      <c r="S116" s="66"/>
      <c r="T116" s="64">
        <f>T108+T112+T113</f>
        <v>0</v>
      </c>
      <c r="U116" s="63" t="str">
        <f>+IF(T116&lt;=$F114,"OK","NO OK")</f>
        <v>OK</v>
      </c>
      <c r="V116" s="66"/>
      <c r="W116" s="64">
        <f>W108+W112+W113</f>
        <v>0</v>
      </c>
      <c r="X116" s="63" t="str">
        <f>+IF(W116&lt;=$F114,"OK","NO OK")</f>
        <v>OK</v>
      </c>
      <c r="Y116" s="2"/>
    </row>
    <row r="117" spans="1:25" ht="15" x14ac:dyDescent="0.25">
      <c r="A117" s="66"/>
      <c r="B117" s="88" t="s">
        <v>50</v>
      </c>
      <c r="C117" s="66"/>
      <c r="D117" s="66"/>
      <c r="E117" s="66"/>
      <c r="F117" s="66"/>
      <c r="G117" s="66"/>
      <c r="H117" s="89" t="e">
        <f>+ROUND(H116/$F114,4)</f>
        <v>#DIV/0!</v>
      </c>
      <c r="I117" s="63" t="e">
        <f>+IF(H117&gt;=95%,"OK","NO OK")</f>
        <v>#DIV/0!</v>
      </c>
      <c r="J117" s="66"/>
      <c r="K117" s="89" t="e">
        <f>+ROUND(K116/$F114,4)</f>
        <v>#DIV/0!</v>
      </c>
      <c r="L117" s="63" t="e">
        <f>+IF(K117&gt;=95%,"OK","NO OK")</f>
        <v>#DIV/0!</v>
      </c>
      <c r="M117" s="66"/>
      <c r="N117" s="89" t="e">
        <f>+ROUND(N116/$F114,4)</f>
        <v>#DIV/0!</v>
      </c>
      <c r="O117" s="63" t="e">
        <f>+IF(N117&gt;=95%,"OK","NO OK")</f>
        <v>#DIV/0!</v>
      </c>
      <c r="P117" s="66"/>
      <c r="Q117" s="89" t="e">
        <f>+ROUND(Q116/$F114,4)</f>
        <v>#DIV/0!</v>
      </c>
      <c r="R117" s="63" t="e">
        <f>+IF(Q117&gt;=95%,"OK","NO OK")</f>
        <v>#DIV/0!</v>
      </c>
      <c r="S117" s="66"/>
      <c r="T117" s="89" t="e">
        <f>+ROUND(T116/$F114,4)</f>
        <v>#DIV/0!</v>
      </c>
      <c r="U117" s="63" t="e">
        <f>+IF(T117&gt;=95%,"OK","NO OK")</f>
        <v>#DIV/0!</v>
      </c>
      <c r="V117" s="66"/>
      <c r="W117" s="89" t="e">
        <f>+ROUND(W116/$F114,4)</f>
        <v>#DIV/0!</v>
      </c>
      <c r="X117" s="63" t="e">
        <f>+IF(W117&gt;=95%,"OK","NO OK")</f>
        <v>#DIV/0!</v>
      </c>
      <c r="Y117" s="2"/>
    </row>
    <row r="118" spans="1:25" x14ac:dyDescent="0.25">
      <c r="A118" s="66"/>
      <c r="B118" s="88" t="s">
        <v>51</v>
      </c>
      <c r="C118" s="66"/>
      <c r="D118" s="66"/>
      <c r="E118" s="66"/>
      <c r="F118" s="66"/>
      <c r="G118" s="66"/>
      <c r="H118" s="76">
        <v>0</v>
      </c>
      <c r="I118" s="66"/>
      <c r="J118" s="66"/>
      <c r="K118" s="76">
        <v>0</v>
      </c>
      <c r="L118" s="66"/>
      <c r="M118" s="66"/>
      <c r="N118" s="76">
        <v>0</v>
      </c>
      <c r="O118" s="66"/>
      <c r="P118" s="66"/>
      <c r="Q118" s="76">
        <v>0</v>
      </c>
      <c r="R118" s="66"/>
      <c r="S118" s="66"/>
      <c r="T118" s="76">
        <v>0</v>
      </c>
      <c r="U118" s="66"/>
      <c r="V118" s="66"/>
      <c r="W118" s="76">
        <v>0</v>
      </c>
      <c r="X118" s="66"/>
      <c r="Y118" s="2"/>
    </row>
    <row r="119" spans="1:25" x14ac:dyDescent="0.25">
      <c r="A119" s="66"/>
      <c r="B119" s="88" t="s">
        <v>52</v>
      </c>
      <c r="C119" s="66"/>
      <c r="D119" s="66"/>
      <c r="E119" s="66"/>
      <c r="F119" s="66"/>
      <c r="G119" s="66"/>
      <c r="H119" s="76">
        <f>+ABS(H116-H118)</f>
        <v>0</v>
      </c>
      <c r="I119" s="66"/>
      <c r="J119" s="66"/>
      <c r="K119" s="76">
        <f>+ABS(K116-K118)</f>
        <v>0</v>
      </c>
      <c r="L119" s="66"/>
      <c r="M119" s="66"/>
      <c r="N119" s="76">
        <f>+ABS(N116-N118)</f>
        <v>0</v>
      </c>
      <c r="O119" s="66"/>
      <c r="P119" s="66"/>
      <c r="Q119" s="76">
        <f>+ABS(Q116-Q118)</f>
        <v>0</v>
      </c>
      <c r="R119" s="66"/>
      <c r="S119" s="66"/>
      <c r="T119" s="76">
        <f>+ABS(T116-T118)</f>
        <v>0</v>
      </c>
      <c r="U119" s="66"/>
      <c r="V119" s="66"/>
      <c r="W119" s="76">
        <f>+ABS(W116-W118)</f>
        <v>0</v>
      </c>
      <c r="X119" s="66"/>
      <c r="Y119" s="2"/>
    </row>
    <row r="120" spans="1:25" ht="15" x14ac:dyDescent="0.25">
      <c r="A120" s="66"/>
      <c r="B120" s="88" t="s">
        <v>53</v>
      </c>
      <c r="C120" s="66"/>
      <c r="D120" s="66"/>
      <c r="E120" s="66"/>
      <c r="F120" s="66"/>
      <c r="G120" s="66"/>
      <c r="H120" s="117" t="e">
        <f>+H119/H118</f>
        <v>#DIV/0!</v>
      </c>
      <c r="I120" s="65" t="e">
        <f>+IF(H120&gt;0.1%,"NO OK","OK")</f>
        <v>#DIV/0!</v>
      </c>
      <c r="J120" s="66"/>
      <c r="K120" s="117" t="e">
        <f>+K119/K118</f>
        <v>#DIV/0!</v>
      </c>
      <c r="L120" s="65" t="e">
        <f>+IF(K120&gt;0.1%,"NO OK","OK")</f>
        <v>#DIV/0!</v>
      </c>
      <c r="M120" s="66"/>
      <c r="N120" s="117" t="e">
        <f>+N119/N118</f>
        <v>#DIV/0!</v>
      </c>
      <c r="O120" s="65" t="e">
        <f>+IF(N120&gt;0.1%,"NO OK","OK")</f>
        <v>#DIV/0!</v>
      </c>
      <c r="P120" s="66"/>
      <c r="Q120" s="117" t="e">
        <f>+Q119/Q118</f>
        <v>#DIV/0!</v>
      </c>
      <c r="R120" s="65" t="e">
        <f>+IF(Q120&gt;0.1%,"NO OK","OK")</f>
        <v>#DIV/0!</v>
      </c>
      <c r="S120" s="66"/>
      <c r="T120" s="117" t="e">
        <f>+T119/T118</f>
        <v>#DIV/0!</v>
      </c>
      <c r="U120" s="65" t="e">
        <f>+IF(T120&gt;0.1%,"NO OK","OK")</f>
        <v>#DIV/0!</v>
      </c>
      <c r="V120" s="66"/>
      <c r="W120" s="117" t="e">
        <f>+W119/W118</f>
        <v>#DIV/0!</v>
      </c>
      <c r="X120" s="65" t="e">
        <f>+IF(W120&gt;0.1%,"NO OK","OK")</f>
        <v>#DIV/0!</v>
      </c>
      <c r="Y120" s="2"/>
    </row>
    <row r="121" spans="1:25" ht="15" x14ac:dyDescent="0.25">
      <c r="A121" s="66"/>
      <c r="B121" s="88" t="s">
        <v>54</v>
      </c>
      <c r="C121" s="66"/>
      <c r="D121" s="66"/>
      <c r="E121" s="66"/>
      <c r="F121" s="66"/>
      <c r="G121" s="66"/>
      <c r="H121" s="66"/>
      <c r="I121" s="65" t="s">
        <v>13</v>
      </c>
      <c r="J121" s="66"/>
      <c r="K121" s="66"/>
      <c r="L121" s="65" t="s">
        <v>13</v>
      </c>
      <c r="M121" s="66"/>
      <c r="N121" s="66"/>
      <c r="O121" s="65" t="s">
        <v>13</v>
      </c>
      <c r="P121" s="66"/>
      <c r="Q121" s="66"/>
      <c r="R121" s="65" t="s">
        <v>13</v>
      </c>
      <c r="S121" s="66"/>
      <c r="T121" s="66"/>
      <c r="U121" s="65" t="s">
        <v>13</v>
      </c>
      <c r="V121" s="66"/>
      <c r="W121" s="66"/>
      <c r="X121" s="65" t="s">
        <v>13</v>
      </c>
      <c r="Y121" s="2"/>
    </row>
    <row r="122" spans="1:25" ht="15" x14ac:dyDescent="0.25">
      <c r="A122" s="66"/>
      <c r="B122" s="88" t="s">
        <v>55</v>
      </c>
      <c r="C122" s="66"/>
      <c r="D122" s="66"/>
      <c r="E122" s="66"/>
      <c r="F122" s="66"/>
      <c r="G122" s="243" t="e">
        <f>+IF(I116="OK",IF(I117="OK",IF(I120="OK",IF(I121="OK",IF(I112="OK","SI","NO"),"NO"),"NO"),"NO"),"NO")</f>
        <v>#DIV/0!</v>
      </c>
      <c r="H122" s="244"/>
      <c r="I122" s="245"/>
      <c r="J122" s="243" t="e">
        <f>+IF(L116="OK",IF(L117="OK",IF(L120="OK",IF(L121="OK",IF(L112="OK","SI","NO"),"NO"),"NO"),"NO"),"NO")</f>
        <v>#DIV/0!</v>
      </c>
      <c r="K122" s="244"/>
      <c r="L122" s="245"/>
      <c r="M122" s="243" t="e">
        <f>+IF(O116="OK",IF(O117="OK",IF(O120="OK",IF(O121="OK",IF(O112="OK","SI","NO"),"NO"),"NO"),"NO"),"NO")</f>
        <v>#DIV/0!</v>
      </c>
      <c r="N122" s="244"/>
      <c r="O122" s="245"/>
      <c r="P122" s="243" t="e">
        <f>+IF(R116="OK",IF(R117="OK",IF(R120="OK",IF(R121="OK",IF(R112="OK","SI","NO"),"NO"),"NO"),"NO"),"NO")</f>
        <v>#DIV/0!</v>
      </c>
      <c r="Q122" s="244"/>
      <c r="R122" s="245"/>
      <c r="S122" s="243" t="e">
        <f>+IF(U116="OK",IF(U117="OK",IF(U120="OK",IF(U121="OK",IF(U112="OK","SI","NO"),"NO"),"NO"),"NO"),"NO")</f>
        <v>#DIV/0!</v>
      </c>
      <c r="T122" s="244"/>
      <c r="U122" s="245"/>
      <c r="V122" s="243" t="e">
        <f>+IF(X116="OK",IF(X117="OK",IF(X120="OK",IF(X121="OK",IF(X112="OK","SI","NO"),"NO"),"NO"),"NO"),"NO")</f>
        <v>#DIV/0!</v>
      </c>
      <c r="W122" s="244"/>
      <c r="X122" s="245"/>
      <c r="Y122" s="2"/>
    </row>
    <row r="123" spans="1:25" x14ac:dyDescent="0.25">
      <c r="Y123" s="2"/>
    </row>
    <row r="124" spans="1:25" ht="15.75" x14ac:dyDescent="0.25">
      <c r="B124" s="43" t="s">
        <v>36</v>
      </c>
      <c r="G124" s="43"/>
      <c r="H124" s="51"/>
      <c r="I124" s="51"/>
      <c r="J124" s="43"/>
      <c r="K124" s="51"/>
      <c r="L124" s="51"/>
      <c r="M124" s="43"/>
      <c r="N124" s="51"/>
      <c r="O124" s="51"/>
      <c r="P124" s="43"/>
      <c r="Q124" s="51"/>
      <c r="R124" s="51"/>
      <c r="S124" s="43"/>
      <c r="T124" s="51"/>
      <c r="U124" s="51"/>
      <c r="V124" s="43"/>
      <c r="W124" s="51"/>
      <c r="X124" s="51"/>
      <c r="Y124" s="2"/>
    </row>
    <row r="125" spans="1:25" x14ac:dyDescent="0.25">
      <c r="G125" s="50"/>
      <c r="H125" s="51"/>
      <c r="I125" s="51"/>
      <c r="J125" s="50"/>
      <c r="K125" s="51"/>
      <c r="L125" s="51"/>
      <c r="M125" s="50"/>
      <c r="N125" s="51"/>
      <c r="O125" s="51"/>
      <c r="P125" s="50"/>
      <c r="Q125" s="51"/>
      <c r="R125" s="51"/>
      <c r="S125" s="50"/>
      <c r="T125" s="51"/>
      <c r="U125" s="51"/>
      <c r="V125" s="50"/>
      <c r="W125" s="51"/>
      <c r="X125" s="51"/>
    </row>
    <row r="126" spans="1:25" x14ac:dyDescent="0.25">
      <c r="G126" s="50"/>
      <c r="H126" s="51"/>
      <c r="I126" s="51"/>
      <c r="J126" s="50"/>
      <c r="K126" s="51"/>
      <c r="L126" s="51"/>
      <c r="M126" s="50"/>
      <c r="N126" s="51"/>
      <c r="O126" s="51"/>
      <c r="P126" s="50"/>
      <c r="Q126" s="51"/>
      <c r="R126" s="51"/>
      <c r="S126" s="50"/>
      <c r="T126" s="51"/>
      <c r="U126" s="51"/>
      <c r="V126" s="50"/>
      <c r="W126" s="51"/>
      <c r="X126" s="51"/>
    </row>
    <row r="127" spans="1:25" x14ac:dyDescent="0.25">
      <c r="G127" s="50"/>
      <c r="H127" s="51"/>
      <c r="I127" s="51"/>
      <c r="J127" s="50"/>
      <c r="K127" s="51"/>
      <c r="L127" s="51"/>
      <c r="M127" s="50"/>
      <c r="N127" s="51"/>
      <c r="O127" s="51"/>
      <c r="P127" s="50"/>
      <c r="Q127" s="51"/>
      <c r="R127" s="51"/>
      <c r="S127" s="50"/>
      <c r="T127" s="51"/>
      <c r="U127" s="51"/>
      <c r="V127" s="50"/>
      <c r="W127" s="51"/>
      <c r="X127" s="51"/>
    </row>
    <row r="128" spans="1:25" ht="15.75" x14ac:dyDescent="0.25">
      <c r="B128" s="53" t="s">
        <v>37</v>
      </c>
      <c r="C128" s="53"/>
      <c r="G128" s="53"/>
      <c r="H128" s="51"/>
      <c r="I128" s="53"/>
      <c r="J128" s="53"/>
      <c r="K128" s="51"/>
      <c r="L128" s="53"/>
      <c r="M128" s="53"/>
      <c r="N128" s="51"/>
      <c r="O128" s="53"/>
      <c r="P128" s="53"/>
      <c r="Q128" s="51"/>
      <c r="R128" s="53"/>
      <c r="S128" s="53"/>
      <c r="T128" s="51"/>
      <c r="U128" s="53"/>
      <c r="V128" s="53"/>
      <c r="W128" s="51"/>
      <c r="X128" s="53"/>
    </row>
    <row r="129" spans="2:24" ht="15.75" x14ac:dyDescent="0.25">
      <c r="B129" s="54" t="s">
        <v>60</v>
      </c>
      <c r="C129" s="54"/>
      <c r="G129" s="54"/>
      <c r="H129" s="51"/>
      <c r="I129" s="54"/>
      <c r="J129" s="54"/>
      <c r="K129" s="51"/>
      <c r="L129" s="54"/>
      <c r="M129" s="54"/>
      <c r="N129" s="51"/>
      <c r="O129" s="54"/>
      <c r="P129" s="54"/>
      <c r="Q129" s="51"/>
      <c r="R129" s="54"/>
      <c r="S129" s="54"/>
      <c r="T129" s="51"/>
      <c r="U129" s="54"/>
      <c r="V129" s="54"/>
      <c r="W129" s="51"/>
      <c r="X129" s="54"/>
    </row>
    <row r="130" spans="2:24" ht="15.75" x14ac:dyDescent="0.25">
      <c r="B130" s="54"/>
      <c r="G130" s="54"/>
      <c r="H130" s="51"/>
      <c r="I130" s="51"/>
      <c r="J130" s="54"/>
      <c r="K130" s="51"/>
      <c r="L130" s="51"/>
      <c r="M130" s="54"/>
      <c r="N130" s="51"/>
      <c r="O130" s="51"/>
      <c r="P130" s="54"/>
      <c r="Q130" s="51"/>
      <c r="R130" s="51"/>
      <c r="S130" s="54"/>
      <c r="T130" s="51"/>
      <c r="U130" s="51"/>
      <c r="V130" s="54"/>
      <c r="W130" s="51"/>
      <c r="X130" s="51"/>
    </row>
    <row r="131" spans="2:24" ht="15.75" x14ac:dyDescent="0.25">
      <c r="B131" s="54"/>
      <c r="G131" s="54"/>
      <c r="H131" s="55"/>
      <c r="I131" s="55"/>
      <c r="J131" s="54"/>
      <c r="K131" s="55"/>
      <c r="L131" s="55"/>
      <c r="M131" s="54"/>
      <c r="N131" s="55"/>
      <c r="O131" s="55"/>
      <c r="P131" s="54"/>
      <c r="Q131" s="55"/>
      <c r="R131" s="55"/>
      <c r="S131" s="54"/>
      <c r="T131" s="55"/>
      <c r="U131" s="55"/>
      <c r="V131" s="54"/>
      <c r="W131" s="55"/>
      <c r="X131" s="55"/>
    </row>
    <row r="132" spans="2:24" ht="15.75" x14ac:dyDescent="0.25">
      <c r="B132" s="54"/>
      <c r="G132" s="54"/>
      <c r="H132" s="55"/>
      <c r="I132" s="55"/>
      <c r="J132" s="54"/>
      <c r="K132" s="55"/>
      <c r="L132" s="55"/>
      <c r="M132" s="54"/>
      <c r="N132" s="55"/>
      <c r="O132" s="55"/>
      <c r="P132" s="54"/>
      <c r="Q132" s="55"/>
      <c r="R132" s="55"/>
      <c r="S132" s="54"/>
      <c r="T132" s="55"/>
      <c r="U132" s="55"/>
      <c r="V132" s="54"/>
      <c r="W132" s="55"/>
      <c r="X132" s="55"/>
    </row>
    <row r="133" spans="2:24" ht="15.75" x14ac:dyDescent="0.25">
      <c r="B133" s="53" t="s">
        <v>38</v>
      </c>
      <c r="C133" s="53"/>
      <c r="G133" s="53"/>
      <c r="H133" s="53"/>
      <c r="I133" s="53"/>
      <c r="J133" s="53"/>
      <c r="K133" s="53"/>
      <c r="L133" s="53"/>
      <c r="M133" s="53"/>
      <c r="N133" s="53"/>
      <c r="O133" s="53"/>
      <c r="P133" s="53"/>
      <c r="Q133" s="53"/>
      <c r="R133" s="53"/>
      <c r="S133" s="53"/>
      <c r="T133" s="53"/>
      <c r="U133" s="53"/>
      <c r="V133" s="53"/>
      <c r="W133" s="53"/>
      <c r="X133" s="53"/>
    </row>
    <row r="134" spans="2:24" ht="15.75" x14ac:dyDescent="0.25">
      <c r="B134" s="54" t="s">
        <v>39</v>
      </c>
      <c r="C134" s="54"/>
      <c r="G134" s="54"/>
      <c r="H134" s="55"/>
      <c r="I134" s="55"/>
      <c r="J134" s="54"/>
      <c r="K134" s="55"/>
      <c r="L134" s="55"/>
      <c r="M134" s="54"/>
      <c r="N134" s="55"/>
      <c r="O134" s="55"/>
      <c r="P134" s="54"/>
      <c r="Q134" s="55"/>
      <c r="R134" s="55"/>
      <c r="S134" s="54"/>
      <c r="T134" s="55"/>
      <c r="U134" s="55"/>
      <c r="V134" s="54"/>
      <c r="W134" s="55"/>
      <c r="X134" s="55"/>
    </row>
    <row r="135" spans="2:24" ht="15.75" x14ac:dyDescent="0.25">
      <c r="B135" s="54" t="s">
        <v>40</v>
      </c>
      <c r="G135" s="54"/>
      <c r="H135" s="55"/>
      <c r="I135" s="55"/>
      <c r="J135" s="54"/>
      <c r="K135" s="55"/>
      <c r="L135" s="55"/>
      <c r="M135" s="54"/>
      <c r="N135" s="55"/>
      <c r="O135" s="55"/>
      <c r="P135" s="54"/>
      <c r="Q135" s="55"/>
      <c r="R135" s="55"/>
      <c r="S135" s="54"/>
      <c r="T135" s="55"/>
      <c r="U135" s="55"/>
      <c r="V135" s="54"/>
      <c r="W135" s="55"/>
      <c r="X135" s="55"/>
    </row>
  </sheetData>
  <mergeCells count="35">
    <mergeCell ref="V3:X4"/>
    <mergeCell ref="V5:X5"/>
    <mergeCell ref="V6:V7"/>
    <mergeCell ref="W6:W7"/>
    <mergeCell ref="V122:X122"/>
    <mergeCell ref="S3:U4"/>
    <mergeCell ref="S5:U5"/>
    <mergeCell ref="S6:S7"/>
    <mergeCell ref="T6:T7"/>
    <mergeCell ref="S122:U122"/>
    <mergeCell ref="P3:R4"/>
    <mergeCell ref="P5:R5"/>
    <mergeCell ref="P6:P7"/>
    <mergeCell ref="Q6:Q7"/>
    <mergeCell ref="P122:R122"/>
    <mergeCell ref="M3:O4"/>
    <mergeCell ref="M5:O5"/>
    <mergeCell ref="N6:N7"/>
    <mergeCell ref="G122:I122"/>
    <mergeCell ref="J122:L122"/>
    <mergeCell ref="M122:O122"/>
    <mergeCell ref="M6:M7"/>
    <mergeCell ref="J3:L4"/>
    <mergeCell ref="J5:L5"/>
    <mergeCell ref="J6:J7"/>
    <mergeCell ref="K6:K7"/>
    <mergeCell ref="A6:F6"/>
    <mergeCell ref="G6:G7"/>
    <mergeCell ref="H6:H7"/>
    <mergeCell ref="A1:F1"/>
    <mergeCell ref="A2:F2"/>
    <mergeCell ref="A3:F4"/>
    <mergeCell ref="G3:I4"/>
    <mergeCell ref="A5:F5"/>
    <mergeCell ref="G5:I5"/>
  </mergeCells>
  <conditionalFormatting sqref="I9 I107 I11 I13 I15 I17 I19 I21 I23 I25 I27 I29 I31 I33 I35 I37 I39 I41 I43 I45 I47 I49 I51 I53 I55 I57 I59 I61 I63 I65 I67 I69 I71 I73 I75 I77 I79 I81 I83 I85 I87 I89 I91 I93 I95 I97 I99 I101 I103 I105">
    <cfRule type="containsText" dxfId="44" priority="170" operator="containsText" text="NO OK">
      <formula>NOT(ISERROR(SEARCH("NO OK",I9)))</formula>
    </cfRule>
  </conditionalFormatting>
  <conditionalFormatting sqref="I120">
    <cfRule type="containsText" dxfId="43" priority="169" operator="containsText" text="NO OK">
      <formula>NOT(ISERROR(SEARCH("NO OK",I120)))</formula>
    </cfRule>
  </conditionalFormatting>
  <conditionalFormatting sqref="I116:I117">
    <cfRule type="containsText" dxfId="42" priority="168" operator="containsText" text="NO OK">
      <formula>NOT(ISERROR(SEARCH("NO OK",I116)))</formula>
    </cfRule>
  </conditionalFormatting>
  <conditionalFormatting sqref="I121">
    <cfRule type="containsText" dxfId="41" priority="167" operator="containsText" text="NO OK">
      <formula>NOT(ISERROR(SEARCH("NO OK",I121)))</formula>
    </cfRule>
  </conditionalFormatting>
  <conditionalFormatting sqref="I112">
    <cfRule type="cellIs" dxfId="40" priority="159" operator="equal">
      <formula>"NO OK"</formula>
    </cfRule>
  </conditionalFormatting>
  <conditionalFormatting sqref="G122">
    <cfRule type="containsText" dxfId="39" priority="156" operator="containsText" text="NO">
      <formula>NOT(ISERROR(SEARCH("NO",G122)))</formula>
    </cfRule>
  </conditionalFormatting>
  <conditionalFormatting sqref="L9 L107 L11 L13 L15 L17 L19 L21 L23 L25 L27 L29 L31 L33 L35 L37 L39 L41 L43 L45 L47 L49 L51 L53 L55 L57 L59 L61 L63 L65 L67 L69 L71 L73 L75 L77 L79 L81 L83 L85 L87 L89 L91 L93 L95 L97 L99 L101 L103 L105">
    <cfRule type="containsText" dxfId="38" priority="84" operator="containsText" text="NO OK">
      <formula>NOT(ISERROR(SEARCH("NO OK",L9)))</formula>
    </cfRule>
  </conditionalFormatting>
  <conditionalFormatting sqref="L120">
    <cfRule type="containsText" dxfId="37" priority="83" operator="containsText" text="NO OK">
      <formula>NOT(ISERROR(SEARCH("NO OK",L120)))</formula>
    </cfRule>
  </conditionalFormatting>
  <conditionalFormatting sqref="L116:L117">
    <cfRule type="containsText" dxfId="36" priority="82" operator="containsText" text="NO OK">
      <formula>NOT(ISERROR(SEARCH("NO OK",L116)))</formula>
    </cfRule>
  </conditionalFormatting>
  <conditionalFormatting sqref="L121">
    <cfRule type="containsText" dxfId="35" priority="81" operator="containsText" text="NO OK">
      <formula>NOT(ISERROR(SEARCH("NO OK",L121)))</formula>
    </cfRule>
  </conditionalFormatting>
  <conditionalFormatting sqref="L112">
    <cfRule type="cellIs" dxfId="34" priority="80" operator="equal">
      <formula>"NO OK"</formula>
    </cfRule>
  </conditionalFormatting>
  <conditionalFormatting sqref="J122">
    <cfRule type="containsText" dxfId="33" priority="79" operator="containsText" text="NO">
      <formula>NOT(ISERROR(SEARCH("NO",J122)))</formula>
    </cfRule>
  </conditionalFormatting>
  <conditionalFormatting sqref="O9 O107 O11 O13 O15 O17 O19 O21 O23 O25 O27 O29 O31 O33 O35 O37 O39 O41 O43 O45 O47 O49 O51 O53 O55 O57 O59 O61 O63 O65 O67 O69 O71 O73 O75 O77 O79 O81 O83 O85 O87 O89 O91 O93 O95 O97 O99 O101 O103 O105">
    <cfRule type="containsText" dxfId="32" priority="69" operator="containsText" text="NO OK">
      <formula>NOT(ISERROR(SEARCH("NO OK",O9)))</formula>
    </cfRule>
  </conditionalFormatting>
  <conditionalFormatting sqref="O120">
    <cfRule type="containsText" dxfId="31" priority="68" operator="containsText" text="NO OK">
      <formula>NOT(ISERROR(SEARCH("NO OK",O120)))</formula>
    </cfRule>
  </conditionalFormatting>
  <conditionalFormatting sqref="O116:O117">
    <cfRule type="containsText" dxfId="30" priority="67" operator="containsText" text="NO OK">
      <formula>NOT(ISERROR(SEARCH("NO OK",O116)))</formula>
    </cfRule>
  </conditionalFormatting>
  <conditionalFormatting sqref="O121">
    <cfRule type="containsText" dxfId="29" priority="66" operator="containsText" text="NO OK">
      <formula>NOT(ISERROR(SEARCH("NO OK",O121)))</formula>
    </cfRule>
  </conditionalFormatting>
  <conditionalFormatting sqref="O112">
    <cfRule type="cellIs" dxfId="28" priority="65" operator="equal">
      <formula>"NO OK"</formula>
    </cfRule>
  </conditionalFormatting>
  <conditionalFormatting sqref="M122">
    <cfRule type="containsText" dxfId="27" priority="64" operator="containsText" text="NO">
      <formula>NOT(ISERROR(SEARCH("NO",M122)))</formula>
    </cfRule>
  </conditionalFormatting>
  <conditionalFormatting sqref="R9 R107 R11 R13 R15 R17 R19 R21 R23 R25 R27 R29 R31 R33 R35 R37 R39 R41 R43 R45 R47 R49 R51 R53 R55 R57 R59 R61 R63 R65 R67 R69 R71 R73 R75 R77 R79 R81 R83 R85 R87 R89 R91 R93 R95 R97 R99 R101 R103 R105">
    <cfRule type="containsText" dxfId="26" priority="54" operator="containsText" text="NO OK">
      <formula>NOT(ISERROR(SEARCH("NO OK",R9)))</formula>
    </cfRule>
  </conditionalFormatting>
  <conditionalFormatting sqref="R120">
    <cfRule type="containsText" dxfId="25" priority="53" operator="containsText" text="NO OK">
      <formula>NOT(ISERROR(SEARCH("NO OK",R120)))</formula>
    </cfRule>
  </conditionalFormatting>
  <conditionalFormatting sqref="R116:R117">
    <cfRule type="containsText" dxfId="24" priority="52" operator="containsText" text="NO OK">
      <formula>NOT(ISERROR(SEARCH("NO OK",R116)))</formula>
    </cfRule>
  </conditionalFormatting>
  <conditionalFormatting sqref="R121">
    <cfRule type="containsText" dxfId="23" priority="51" operator="containsText" text="NO OK">
      <formula>NOT(ISERROR(SEARCH("NO OK",R121)))</formula>
    </cfRule>
  </conditionalFormatting>
  <conditionalFormatting sqref="R112">
    <cfRule type="cellIs" dxfId="22" priority="50" operator="equal">
      <formula>"NO OK"</formula>
    </cfRule>
  </conditionalFormatting>
  <conditionalFormatting sqref="P122">
    <cfRule type="containsText" dxfId="21" priority="49" operator="containsText" text="NO">
      <formula>NOT(ISERROR(SEARCH("NO",P122)))</formula>
    </cfRule>
  </conditionalFormatting>
  <conditionalFormatting sqref="G122:R122">
    <cfRule type="containsText" dxfId="20" priority="39" operator="containsText" text="SI">
      <formula>NOT(ISERROR(SEARCH("SI",G122)))</formula>
    </cfRule>
  </conditionalFormatting>
  <conditionalFormatting sqref="U9 U107 U11 U13 U15 U17 U19 U21 U23 U25 U27 U29 U31 U33 U35 U37 U39 U41 U43 U45 U47 U49 U51 U53 U55 U57 U59 U61 U63 U65 U67 U69 U71 U73 U75 U77 U79 U81 U83 U85 U87 U89 U91 U93 U95 U97 U99 U101 U103 U105">
    <cfRule type="containsText" dxfId="19" priority="38" operator="containsText" text="NO OK">
      <formula>NOT(ISERROR(SEARCH("NO OK",U9)))</formula>
    </cfRule>
  </conditionalFormatting>
  <conditionalFormatting sqref="U120">
    <cfRule type="containsText" dxfId="18" priority="37" operator="containsText" text="NO OK">
      <formula>NOT(ISERROR(SEARCH("NO OK",U120)))</formula>
    </cfRule>
  </conditionalFormatting>
  <conditionalFormatting sqref="U116:U117">
    <cfRule type="containsText" dxfId="17" priority="36" operator="containsText" text="NO OK">
      <formula>NOT(ISERROR(SEARCH("NO OK",U116)))</formula>
    </cfRule>
  </conditionalFormatting>
  <conditionalFormatting sqref="U121">
    <cfRule type="containsText" dxfId="16" priority="35" operator="containsText" text="NO OK">
      <formula>NOT(ISERROR(SEARCH("NO OK",U121)))</formula>
    </cfRule>
  </conditionalFormatting>
  <conditionalFormatting sqref="U112">
    <cfRule type="cellIs" dxfId="15" priority="34" operator="equal">
      <formula>"NO OK"</formula>
    </cfRule>
  </conditionalFormatting>
  <conditionalFormatting sqref="S122">
    <cfRule type="containsText" dxfId="14" priority="33" operator="containsText" text="NO">
      <formula>NOT(ISERROR(SEARCH("NO",S122)))</formula>
    </cfRule>
  </conditionalFormatting>
  <conditionalFormatting sqref="S122:U122">
    <cfRule type="containsText" dxfId="13" priority="23" operator="containsText" text="SI">
      <formula>NOT(ISERROR(SEARCH("SI",S122)))</formula>
    </cfRule>
  </conditionalFormatting>
  <conditionalFormatting sqref="X9 X107 X11 X13 X15 X17 X19 X21 X23 X25 X27 X29 X31 X33 X35 X37 X39 X41 X43 X45 X47 X49 X51 X53 X55 X57 X59 X61 X63 X65 X67 X69 X71 X73 X75 X77 X79 X81 X83 X85 X87 X89 X91 X93 X95 X97 X99 X101 X103 X105">
    <cfRule type="containsText" dxfId="12" priority="22" operator="containsText" text="NO OK">
      <formula>NOT(ISERROR(SEARCH("NO OK",X9)))</formula>
    </cfRule>
  </conditionalFormatting>
  <conditionalFormatting sqref="X120">
    <cfRule type="containsText" dxfId="11" priority="21" operator="containsText" text="NO OK">
      <formula>NOT(ISERROR(SEARCH("NO OK",X120)))</formula>
    </cfRule>
  </conditionalFormatting>
  <conditionalFormatting sqref="X116:X117">
    <cfRule type="containsText" dxfId="10" priority="20" operator="containsText" text="NO OK">
      <formula>NOT(ISERROR(SEARCH("NO OK",X116)))</formula>
    </cfRule>
  </conditionalFormatting>
  <conditionalFormatting sqref="X121">
    <cfRule type="containsText" dxfId="9" priority="19" operator="containsText" text="NO OK">
      <formula>NOT(ISERROR(SEARCH("NO OK",X121)))</formula>
    </cfRule>
  </conditionalFormatting>
  <conditionalFormatting sqref="X112">
    <cfRule type="cellIs" dxfId="8" priority="18" operator="equal">
      <formula>"NO OK"</formula>
    </cfRule>
  </conditionalFormatting>
  <conditionalFormatting sqref="V122">
    <cfRule type="containsText" dxfId="7" priority="17" operator="containsText" text="NO">
      <formula>NOT(ISERROR(SEARCH("NO",V122)))</formula>
    </cfRule>
  </conditionalFormatting>
  <conditionalFormatting sqref="V122:X122">
    <cfRule type="containsText" dxfId="6" priority="7" operator="containsText" text="SI">
      <formula>NOT(ISERROR(SEARCH("SI",V122)))</formula>
    </cfRule>
  </conditionalFormatting>
  <conditionalFormatting sqref="I10 I12 I14 I16 I18 I20 I22 I24 I26 I28 I30 I32 I34 I36 I38 I40 I42 I44 I46 I48 I50 I52 I54 I56 I58 I60 I62 I64 I66 I68 I70 I72 I74 I76 I78 I80 I82 I84 I86 I88 I90 I92 I94 I96 I98 I100 I102 I104 I106">
    <cfRule type="containsText" dxfId="5" priority="6" operator="containsText" text="NO OK">
      <formula>NOT(ISERROR(SEARCH("NO OK",I10)))</formula>
    </cfRule>
  </conditionalFormatting>
  <conditionalFormatting sqref="L10 L12 L14 L16 L18 L20 L22 L24 L26 L28 L30 L32 L34 L36 L38 L40 L42 L44 L46 L48 L50 L52 L54 L56 L58 L60 L62 L64 L66 L68 L70 L72 L74 L76 L78 L80 L82 L84 L86 L88 L90 L92 L94 L96 L98 L100 L102 L104 L106">
    <cfRule type="containsText" dxfId="4" priority="5" operator="containsText" text="NO OK">
      <formula>NOT(ISERROR(SEARCH("NO OK",L10)))</formula>
    </cfRule>
  </conditionalFormatting>
  <conditionalFormatting sqref="O10 O12 O14 O16 O18 O20 O22 O24 O26 O28 O30 O32 O34 O36 O38 O40 O42 O44 O46 O48 O50 O52 O54 O56 O58 O60 O62 O64 O66 O68 O70 O72 O74 O76 O78 O80 O82 O84 O86 O88 O90 O92 O94 O96 O98 O100 O102 O104 O106">
    <cfRule type="containsText" dxfId="3" priority="4" operator="containsText" text="NO OK">
      <formula>NOT(ISERROR(SEARCH("NO OK",O10)))</formula>
    </cfRule>
  </conditionalFormatting>
  <conditionalFormatting sqref="R10 R12 R14 R16 R18 R20 R22 R24 R26 R28 R30 R32 R34 R36 R38 R40 R42 R44 R46 R48 R50 R52 R54 R56 R58 R60 R62 R64 R66 R68 R70 R72 R74 R76 R78 R80 R82 R84 R86 R88 R90 R92 R94 R96 R98 R100 R102 R104 R106">
    <cfRule type="containsText" dxfId="2" priority="3" operator="containsText" text="NO OK">
      <formula>NOT(ISERROR(SEARCH("NO OK",R10)))</formula>
    </cfRule>
  </conditionalFormatting>
  <conditionalFormatting sqref="U10 U12 U14 U16 U18 U20 U22 U24 U26 U28 U30 U32 U34 U36 U38 U40 U42 U44 U46 U48 U50 U52 U54 U56 U58 U60 U62 U64 U66 U68 U70 U72 U74 U76 U78 U80 U82 U84 U86 U88 U90 U92 U94 U96 U98 U100 U102 U104 U106">
    <cfRule type="containsText" dxfId="1" priority="2" operator="containsText" text="NO OK">
      <formula>NOT(ISERROR(SEARCH("NO OK",U10)))</formula>
    </cfRule>
  </conditionalFormatting>
  <conditionalFormatting sqref="X10 X12 X14 X16 X18 X20 X22 X24 X26 X28 X30 X32 X34 X36 X38 X40 X42 X44 X46 X48 X50 X52 X54 X56 X58 X60 X62 X64 X66 X68 X70 X72 X74 X76 X78 X80 X82 X84 X86 X88 X90 X92 X94 X96 X98 X100 X102 X104 X106">
    <cfRule type="containsText" dxfId="0" priority="1" operator="containsText" text="NO OK">
      <formula>NOT(ISERROR(SEARCH("NO OK",X10)))</formula>
    </cfRule>
  </conditionalFormatting>
  <pageMargins left="0.31496062992125984" right="0.11811023622047245" top="0.19685039370078741" bottom="0.35433070866141736" header="0.31496062992125984" footer="0.31496062992125984"/>
  <pageSetup scale="75"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6</vt:i4>
      </vt:variant>
    </vt:vector>
  </HeadingPairs>
  <TitlesOfParts>
    <vt:vector size="11" baseType="lpstr">
      <vt:lpstr>VERIFICACION FINANCIERA</vt:lpstr>
      <vt:lpstr>VERIFICACION JURIDICA</vt:lpstr>
      <vt:lpstr>VERIFICACION TECNICA</vt:lpstr>
      <vt:lpstr>VTE</vt:lpstr>
      <vt:lpstr>CORREC. ARITM.</vt:lpstr>
      <vt:lpstr>'VERIFICACION FINANCIERA'!Área_de_impresión</vt:lpstr>
      <vt:lpstr>'VERIFICACION JURIDICA'!Área_de_impresión</vt:lpstr>
      <vt:lpstr>'VERIFICACION TECNICA'!Área_de_impresión</vt:lpstr>
      <vt:lpstr>'VERIFICACION FINANCIERA'!Títulos_a_imprimir</vt:lpstr>
      <vt:lpstr>'VERIFICACION JURIDICA'!Títulos_a_imprimir</vt:lpstr>
      <vt:lpstr>'VERIFICACION TECNICA'!Títulos_a_imprimir</vt:lpstr>
    </vt:vector>
  </TitlesOfParts>
  <Company>AmSavS Creation´s 2008</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AmSavS</dc:creator>
  <cp:lastModifiedBy>CARLOS JULIO</cp:lastModifiedBy>
  <cp:lastPrinted>2017-09-05T21:11:09Z</cp:lastPrinted>
  <dcterms:created xsi:type="dcterms:W3CDTF">2009-02-06T14:59:26Z</dcterms:created>
  <dcterms:modified xsi:type="dcterms:W3CDTF">2018-12-24T22:39:19Z</dcterms:modified>
</cp:coreProperties>
</file>